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apgemini.sharepoint.com/sites/BORDEAUXMETROPOLE-Accessibilit/Shared Documents/General/02 - Audits/15 - Conservatoire  De Bordeaux/"/>
    </mc:Choice>
  </mc:AlternateContent>
  <xr:revisionPtr revIDLastSave="4942" documentId="13_ncr:4000b_{5618C7BD-EFE2-4B30-8789-2E1B04E8FC65}" xr6:coauthVersionLast="47" xr6:coauthVersionMax="47" xr10:uidLastSave="{8BFD3D71-C9DF-4BCE-A176-B853D67F4AE7}"/>
  <bookViews>
    <workbookView minimized="1" xWindow="-24120" yWindow="4005" windowWidth="15585" windowHeight="8520" tabRatio="804" firstSheet="1" activeTab="4"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_FilterDatabase" localSheetId="13" hidden="1">'P09'!$A$3:$AMC$109</definedName>
    <definedName name="_xlnm._FilterDatabase" localSheetId="14" hidden="1">'P10'!$A$3:$AMC$109</definedName>
    <definedName name="_xlnm._FilterDatabase" localSheetId="15" hidden="1">'P11'!$A$3:$AMC$109</definedName>
    <definedName name="_xlnm._FilterDatabase" localSheetId="16" hidden="1">'P12'!$A$3:$AMC$109</definedName>
    <definedName name="_xlnm._FilterDatabase" localSheetId="17" hidden="1">'P13'!$A$3:$AMC$109</definedName>
    <definedName name="_xlnm._FilterDatabase" localSheetId="18" hidden="1">'P14'!$A$3:$AMC$109</definedName>
    <definedName name="_xlnm._FilterDatabase" localSheetId="19" hidden="1">'P15'!$A$3:$AMC$109</definedName>
    <definedName name="_xlnm.Print_Area" localSheetId="2">Critères!$A$1:$C$108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E3" i="5"/>
  <c r="F3" i="5"/>
  <c r="G3" i="5"/>
  <c r="H3" i="5"/>
  <c r="I3" i="5"/>
  <c r="J3" i="5"/>
  <c r="K3" i="5"/>
  <c r="L3" i="5"/>
  <c r="M3" i="5"/>
  <c r="N3" i="5"/>
  <c r="O3" i="5"/>
  <c r="P3" i="5"/>
  <c r="Q3" i="5"/>
  <c r="R3" i="5"/>
  <c r="D4" i="5"/>
  <c r="E4" i="5"/>
  <c r="F4" i="5"/>
  <c r="G4" i="5"/>
  <c r="H4" i="5"/>
  <c r="I4" i="5"/>
  <c r="J4" i="5"/>
  <c r="K4" i="5"/>
  <c r="L4" i="5"/>
  <c r="M4" i="5"/>
  <c r="N4" i="5"/>
  <c r="O4" i="5"/>
  <c r="P4" i="5"/>
  <c r="Q4" i="5"/>
  <c r="R4" i="5"/>
  <c r="D5" i="5"/>
  <c r="E5" i="5"/>
  <c r="F5" i="5"/>
  <c r="G5" i="5"/>
  <c r="H5" i="5"/>
  <c r="I5" i="5"/>
  <c r="J5" i="5"/>
  <c r="K5" i="5"/>
  <c r="L5" i="5"/>
  <c r="M5" i="5"/>
  <c r="N5" i="5"/>
  <c r="O5" i="5"/>
  <c r="P5" i="5"/>
  <c r="Q5" i="5"/>
  <c r="R5" i="5"/>
  <c r="D6" i="5"/>
  <c r="E6" i="5"/>
  <c r="F6" i="5"/>
  <c r="G6" i="5"/>
  <c r="H6" i="5"/>
  <c r="I6" i="5"/>
  <c r="J6" i="5"/>
  <c r="K6" i="5"/>
  <c r="L6" i="5"/>
  <c r="M6" i="5"/>
  <c r="N6" i="5"/>
  <c r="O6" i="5"/>
  <c r="P6" i="5"/>
  <c r="Q6" i="5"/>
  <c r="R6" i="5"/>
  <c r="D7" i="5"/>
  <c r="E7" i="5"/>
  <c r="F7" i="5"/>
  <c r="G7" i="5"/>
  <c r="H7" i="5"/>
  <c r="I7" i="5"/>
  <c r="J7" i="5"/>
  <c r="K7" i="5"/>
  <c r="L7" i="5"/>
  <c r="M7" i="5"/>
  <c r="N7" i="5"/>
  <c r="O7" i="5"/>
  <c r="P7" i="5"/>
  <c r="Q7" i="5"/>
  <c r="R7" i="5"/>
  <c r="D8" i="5"/>
  <c r="E8" i="5"/>
  <c r="F8" i="5"/>
  <c r="G8" i="5"/>
  <c r="H8" i="5"/>
  <c r="I8" i="5"/>
  <c r="J8" i="5"/>
  <c r="K8" i="5"/>
  <c r="L8" i="5"/>
  <c r="M8" i="5"/>
  <c r="N8" i="5"/>
  <c r="O8" i="5"/>
  <c r="P8" i="5"/>
  <c r="Q8" i="5"/>
  <c r="R8" i="5"/>
  <c r="D9" i="5"/>
  <c r="E9" i="5"/>
  <c r="F9" i="5"/>
  <c r="G9" i="5"/>
  <c r="H9" i="5"/>
  <c r="I9" i="5"/>
  <c r="J9" i="5"/>
  <c r="K9" i="5"/>
  <c r="L9" i="5"/>
  <c r="M9" i="5"/>
  <c r="N9" i="5"/>
  <c r="O9" i="5"/>
  <c r="P9" i="5"/>
  <c r="Q9" i="5"/>
  <c r="R9" i="5"/>
  <c r="D10" i="5"/>
  <c r="E10" i="5"/>
  <c r="F10" i="5"/>
  <c r="G10" i="5"/>
  <c r="H10" i="5"/>
  <c r="I10" i="5"/>
  <c r="J10" i="5"/>
  <c r="K10" i="5"/>
  <c r="L10" i="5"/>
  <c r="M10" i="5"/>
  <c r="N10" i="5"/>
  <c r="O10" i="5"/>
  <c r="P10" i="5"/>
  <c r="Q10" i="5"/>
  <c r="R10" i="5"/>
  <c r="D13" i="5"/>
  <c r="E13" i="5"/>
  <c r="F13" i="5"/>
  <c r="G13" i="5"/>
  <c r="H13" i="5"/>
  <c r="I13" i="5"/>
  <c r="J13" i="5"/>
  <c r="K13" i="5"/>
  <c r="L13" i="5"/>
  <c r="M13" i="5"/>
  <c r="N13" i="5"/>
  <c r="O13" i="5"/>
  <c r="P13" i="5"/>
  <c r="Q13" i="5"/>
  <c r="R13" i="5"/>
  <c r="D17" i="5"/>
  <c r="E17" i="5"/>
  <c r="F17" i="5"/>
  <c r="G17" i="5"/>
  <c r="H17" i="5"/>
  <c r="I17" i="5"/>
  <c r="J17" i="5"/>
  <c r="K17" i="5"/>
  <c r="L17" i="5"/>
  <c r="M17" i="5"/>
  <c r="N17" i="5"/>
  <c r="O17" i="5"/>
  <c r="P17" i="5"/>
  <c r="Q17" i="5"/>
  <c r="R17" i="5"/>
  <c r="D18" i="5"/>
  <c r="E18" i="5"/>
  <c r="F18" i="5"/>
  <c r="G18" i="5"/>
  <c r="H18" i="5"/>
  <c r="I18" i="5"/>
  <c r="J18" i="5"/>
  <c r="K18" i="5"/>
  <c r="L18" i="5"/>
  <c r="M18" i="5"/>
  <c r="N18" i="5"/>
  <c r="O18" i="5"/>
  <c r="P18" i="5"/>
  <c r="Q18" i="5"/>
  <c r="R18" i="5"/>
  <c r="D20" i="5"/>
  <c r="E20" i="5"/>
  <c r="F20" i="5"/>
  <c r="G20" i="5"/>
  <c r="H20" i="5"/>
  <c r="I20" i="5"/>
  <c r="J20" i="5"/>
  <c r="K20" i="5"/>
  <c r="L20" i="5"/>
  <c r="M20" i="5"/>
  <c r="N20" i="5"/>
  <c r="O20" i="5"/>
  <c r="P20" i="5"/>
  <c r="Q20" i="5"/>
  <c r="R20" i="5"/>
  <c r="D21" i="5"/>
  <c r="E21" i="5"/>
  <c r="F21" i="5"/>
  <c r="G21" i="5"/>
  <c r="H21" i="5"/>
  <c r="I21" i="5"/>
  <c r="J21" i="5"/>
  <c r="K21" i="5"/>
  <c r="L21" i="5"/>
  <c r="M21" i="5"/>
  <c r="N21" i="5"/>
  <c r="O21" i="5"/>
  <c r="P21" i="5"/>
  <c r="Q21" i="5"/>
  <c r="R21" i="5"/>
  <c r="D22" i="5"/>
  <c r="E22" i="5"/>
  <c r="F22" i="5"/>
  <c r="G22" i="5"/>
  <c r="H22" i="5"/>
  <c r="I22" i="5"/>
  <c r="J22" i="5"/>
  <c r="K22" i="5"/>
  <c r="L22" i="5"/>
  <c r="M22" i="5"/>
  <c r="N22" i="5"/>
  <c r="O22" i="5"/>
  <c r="P22" i="5"/>
  <c r="Q22" i="5"/>
  <c r="R22" i="5"/>
  <c r="D23" i="5"/>
  <c r="E23" i="5"/>
  <c r="F23" i="5"/>
  <c r="G23" i="5"/>
  <c r="H23" i="5"/>
  <c r="I23" i="5"/>
  <c r="J23" i="5"/>
  <c r="K23" i="5"/>
  <c r="L23" i="5"/>
  <c r="M23" i="5"/>
  <c r="N23" i="5"/>
  <c r="O23" i="5"/>
  <c r="P23" i="5"/>
  <c r="Q23" i="5"/>
  <c r="R23" i="5"/>
  <c r="D24" i="5"/>
  <c r="E24" i="5"/>
  <c r="F24" i="5"/>
  <c r="G24" i="5"/>
  <c r="H24" i="5"/>
  <c r="I24" i="5"/>
  <c r="J24" i="5"/>
  <c r="K24" i="5"/>
  <c r="L24" i="5"/>
  <c r="M24" i="5"/>
  <c r="N24" i="5"/>
  <c r="O24" i="5"/>
  <c r="P24" i="5"/>
  <c r="Q24" i="5"/>
  <c r="R24" i="5"/>
  <c r="D25" i="5"/>
  <c r="E25" i="5"/>
  <c r="F25" i="5"/>
  <c r="G25" i="5"/>
  <c r="H25" i="5"/>
  <c r="I25" i="5"/>
  <c r="J25" i="5"/>
  <c r="K25" i="5"/>
  <c r="L25" i="5"/>
  <c r="M25" i="5"/>
  <c r="N25" i="5"/>
  <c r="O25" i="5"/>
  <c r="P25" i="5"/>
  <c r="Q25" i="5"/>
  <c r="R25" i="5"/>
  <c r="D26" i="5"/>
  <c r="E26" i="5"/>
  <c r="F26" i="5"/>
  <c r="G26" i="5"/>
  <c r="H26" i="5"/>
  <c r="I26" i="5"/>
  <c r="J26" i="5"/>
  <c r="K26" i="5"/>
  <c r="L26" i="5"/>
  <c r="M26" i="5"/>
  <c r="N26" i="5"/>
  <c r="O26" i="5"/>
  <c r="P26" i="5"/>
  <c r="Q26" i="5"/>
  <c r="R26" i="5"/>
  <c r="D27" i="5"/>
  <c r="E27" i="5"/>
  <c r="F27" i="5"/>
  <c r="G27" i="5"/>
  <c r="H27" i="5"/>
  <c r="I27" i="5"/>
  <c r="J27" i="5"/>
  <c r="K27" i="5"/>
  <c r="L27" i="5"/>
  <c r="M27" i="5"/>
  <c r="N27" i="5"/>
  <c r="O27" i="5"/>
  <c r="P27" i="5"/>
  <c r="Q27" i="5"/>
  <c r="R27" i="5"/>
  <c r="D28" i="5"/>
  <c r="E28" i="5"/>
  <c r="F28" i="5"/>
  <c r="G28" i="5"/>
  <c r="H28" i="5"/>
  <c r="I28" i="5"/>
  <c r="J28" i="5"/>
  <c r="K28" i="5"/>
  <c r="L28" i="5"/>
  <c r="M28" i="5"/>
  <c r="N28" i="5"/>
  <c r="O28" i="5"/>
  <c r="P28" i="5"/>
  <c r="Q28" i="5"/>
  <c r="R28" i="5"/>
  <c r="D29" i="5"/>
  <c r="E29" i="5"/>
  <c r="F29" i="5"/>
  <c r="G29" i="5"/>
  <c r="H29" i="5"/>
  <c r="I29" i="5"/>
  <c r="J29" i="5"/>
  <c r="K29" i="5"/>
  <c r="L29" i="5"/>
  <c r="M29" i="5"/>
  <c r="N29" i="5"/>
  <c r="O29" i="5"/>
  <c r="P29" i="5"/>
  <c r="Q29" i="5"/>
  <c r="R29" i="5"/>
  <c r="D30" i="5"/>
  <c r="E30" i="5"/>
  <c r="F30" i="5"/>
  <c r="G30" i="5"/>
  <c r="H30" i="5"/>
  <c r="I30" i="5"/>
  <c r="J30" i="5"/>
  <c r="K30" i="5"/>
  <c r="L30" i="5"/>
  <c r="M30" i="5"/>
  <c r="N30" i="5"/>
  <c r="O30" i="5"/>
  <c r="P30" i="5"/>
  <c r="Q30" i="5"/>
  <c r="R30" i="5"/>
  <c r="D31" i="5"/>
  <c r="E31" i="5"/>
  <c r="F31" i="5"/>
  <c r="G31" i="5"/>
  <c r="H31" i="5"/>
  <c r="I31" i="5"/>
  <c r="J31" i="5"/>
  <c r="K31" i="5"/>
  <c r="L31" i="5"/>
  <c r="M31" i="5"/>
  <c r="N31" i="5"/>
  <c r="O31" i="5"/>
  <c r="P31" i="5"/>
  <c r="Q31" i="5"/>
  <c r="R31" i="5"/>
  <c r="D53" i="5"/>
  <c r="E53" i="5"/>
  <c r="F53" i="5"/>
  <c r="G53" i="5"/>
  <c r="H53" i="5"/>
  <c r="I53" i="5"/>
  <c r="J53" i="5"/>
  <c r="K53" i="5"/>
  <c r="L53" i="5"/>
  <c r="M53" i="5"/>
  <c r="N53" i="5"/>
  <c r="O53" i="5"/>
  <c r="P53" i="5"/>
  <c r="Q53" i="5"/>
  <c r="R53" i="5"/>
  <c r="D54" i="5"/>
  <c r="E54" i="5"/>
  <c r="F54" i="5"/>
  <c r="G54" i="5"/>
  <c r="H54" i="5"/>
  <c r="I54" i="5"/>
  <c r="J54" i="5"/>
  <c r="K54" i="5"/>
  <c r="L54" i="5"/>
  <c r="M54" i="5"/>
  <c r="N54" i="5"/>
  <c r="O54" i="5"/>
  <c r="P54" i="5"/>
  <c r="Q54" i="5"/>
  <c r="R54" i="5"/>
  <c r="D55" i="5"/>
  <c r="E55" i="5"/>
  <c r="F55" i="5"/>
  <c r="G55" i="5"/>
  <c r="H55" i="5"/>
  <c r="I55" i="5"/>
  <c r="J55" i="5"/>
  <c r="K55" i="5"/>
  <c r="L55" i="5"/>
  <c r="M55" i="5"/>
  <c r="N55" i="5"/>
  <c r="O55" i="5"/>
  <c r="P55" i="5"/>
  <c r="Q55" i="5"/>
  <c r="R55" i="5"/>
  <c r="D56" i="5"/>
  <c r="E56" i="5"/>
  <c r="F56" i="5"/>
  <c r="G56" i="5"/>
  <c r="H56" i="5"/>
  <c r="I56" i="5"/>
  <c r="J56" i="5"/>
  <c r="K56" i="5"/>
  <c r="L56" i="5"/>
  <c r="M56" i="5"/>
  <c r="N56" i="5"/>
  <c r="O56" i="5"/>
  <c r="P56" i="5"/>
  <c r="Q56" i="5"/>
  <c r="R56" i="5"/>
  <c r="D57" i="5"/>
  <c r="E57" i="5"/>
  <c r="F57" i="5"/>
  <c r="G57" i="5"/>
  <c r="H57" i="5"/>
  <c r="I57" i="5"/>
  <c r="J57" i="5"/>
  <c r="K57" i="5"/>
  <c r="L57" i="5"/>
  <c r="M57" i="5"/>
  <c r="N57" i="5"/>
  <c r="O57" i="5"/>
  <c r="P57" i="5"/>
  <c r="Q57" i="5"/>
  <c r="R57" i="5"/>
  <c r="D58" i="5"/>
  <c r="E58" i="5"/>
  <c r="F58" i="5"/>
  <c r="G58" i="5"/>
  <c r="H58" i="5"/>
  <c r="I58" i="5"/>
  <c r="J58" i="5"/>
  <c r="K58" i="5"/>
  <c r="L58" i="5"/>
  <c r="M58" i="5"/>
  <c r="N58" i="5"/>
  <c r="O58" i="5"/>
  <c r="P58" i="5"/>
  <c r="Q58" i="5"/>
  <c r="R58" i="5"/>
  <c r="D59" i="5"/>
  <c r="E59" i="5"/>
  <c r="F59" i="5"/>
  <c r="G59" i="5"/>
  <c r="H59" i="5"/>
  <c r="I59" i="5"/>
  <c r="J59" i="5"/>
  <c r="K59" i="5"/>
  <c r="L59" i="5"/>
  <c r="M59" i="5"/>
  <c r="N59" i="5"/>
  <c r="O59" i="5"/>
  <c r="P59" i="5"/>
  <c r="Q59" i="5"/>
  <c r="R59" i="5"/>
  <c r="D60" i="5"/>
  <c r="E60" i="5"/>
  <c r="F60" i="5"/>
  <c r="G60" i="5"/>
  <c r="H60" i="5"/>
  <c r="I60" i="5"/>
  <c r="J60" i="5"/>
  <c r="K60" i="5"/>
  <c r="L60" i="5"/>
  <c r="M60" i="5"/>
  <c r="N60" i="5"/>
  <c r="O60" i="5"/>
  <c r="P60" i="5"/>
  <c r="Q60" i="5"/>
  <c r="R60" i="5"/>
  <c r="D34" i="5"/>
  <c r="E34" i="5"/>
  <c r="F34" i="5"/>
  <c r="G34" i="5"/>
  <c r="H34" i="5"/>
  <c r="I34" i="5"/>
  <c r="J34" i="5"/>
  <c r="K34" i="5"/>
  <c r="L34" i="5"/>
  <c r="M34" i="5"/>
  <c r="N34" i="5"/>
  <c r="O34" i="5"/>
  <c r="P34" i="5"/>
  <c r="Q34" i="5"/>
  <c r="R34" i="5"/>
  <c r="D35" i="5"/>
  <c r="E35" i="5"/>
  <c r="F35" i="5"/>
  <c r="G35" i="5"/>
  <c r="H35" i="5"/>
  <c r="I35" i="5"/>
  <c r="J35" i="5"/>
  <c r="K35" i="5"/>
  <c r="L35" i="5"/>
  <c r="M35" i="5"/>
  <c r="N35" i="5"/>
  <c r="O35" i="5"/>
  <c r="P35" i="5"/>
  <c r="Q35" i="5"/>
  <c r="R35" i="5"/>
  <c r="D36" i="5"/>
  <c r="E36" i="5"/>
  <c r="F36" i="5"/>
  <c r="G36" i="5"/>
  <c r="H36" i="5"/>
  <c r="I36" i="5"/>
  <c r="J36" i="5"/>
  <c r="K36" i="5"/>
  <c r="L36" i="5"/>
  <c r="M36" i="5"/>
  <c r="N36" i="5"/>
  <c r="O36" i="5"/>
  <c r="P36" i="5"/>
  <c r="Q36" i="5"/>
  <c r="R36" i="5"/>
  <c r="D37" i="5"/>
  <c r="E37" i="5"/>
  <c r="F37" i="5"/>
  <c r="G37" i="5"/>
  <c r="H37" i="5"/>
  <c r="I37" i="5"/>
  <c r="J37" i="5"/>
  <c r="K37" i="5"/>
  <c r="L37" i="5"/>
  <c r="M37" i="5"/>
  <c r="N37" i="5"/>
  <c r="O37" i="5"/>
  <c r="P37" i="5"/>
  <c r="Q37" i="5"/>
  <c r="R37" i="5"/>
  <c r="D38" i="5"/>
  <c r="E38" i="5"/>
  <c r="F38" i="5"/>
  <c r="G38" i="5"/>
  <c r="H38" i="5"/>
  <c r="I38" i="5"/>
  <c r="J38" i="5"/>
  <c r="K38" i="5"/>
  <c r="L38" i="5"/>
  <c r="M38" i="5"/>
  <c r="N38" i="5"/>
  <c r="O38" i="5"/>
  <c r="P38" i="5"/>
  <c r="Q38" i="5"/>
  <c r="R38" i="5"/>
  <c r="D39" i="5"/>
  <c r="E39" i="5"/>
  <c r="F39" i="5"/>
  <c r="G39" i="5"/>
  <c r="H39" i="5"/>
  <c r="I39" i="5"/>
  <c r="J39" i="5"/>
  <c r="K39" i="5"/>
  <c r="L39" i="5"/>
  <c r="M39" i="5"/>
  <c r="N39" i="5"/>
  <c r="O39" i="5"/>
  <c r="P39" i="5"/>
  <c r="Q39" i="5"/>
  <c r="R39" i="5"/>
  <c r="D40" i="5"/>
  <c r="E40" i="5"/>
  <c r="F40" i="5"/>
  <c r="G40" i="5"/>
  <c r="H40" i="5"/>
  <c r="I40" i="5"/>
  <c r="J40" i="5"/>
  <c r="K40" i="5"/>
  <c r="L40" i="5"/>
  <c r="M40" i="5"/>
  <c r="N40" i="5"/>
  <c r="O40" i="5"/>
  <c r="P40" i="5"/>
  <c r="Q40" i="5"/>
  <c r="R40" i="5"/>
  <c r="D43" i="5"/>
  <c r="E43" i="5"/>
  <c r="F43" i="5"/>
  <c r="G43" i="5"/>
  <c r="H43" i="5"/>
  <c r="I43" i="5"/>
  <c r="J43" i="5"/>
  <c r="K43" i="5"/>
  <c r="L43" i="5"/>
  <c r="M43" i="5"/>
  <c r="N43" i="5"/>
  <c r="O43" i="5"/>
  <c r="P43" i="5"/>
  <c r="Q43" i="5"/>
  <c r="R43" i="5"/>
  <c r="D46" i="5"/>
  <c r="E46" i="5"/>
  <c r="F46" i="5"/>
  <c r="G46" i="5"/>
  <c r="H46" i="5"/>
  <c r="I46" i="5"/>
  <c r="J46" i="5"/>
  <c r="K46" i="5"/>
  <c r="L46" i="5"/>
  <c r="M46" i="5"/>
  <c r="N46" i="5"/>
  <c r="O46" i="5"/>
  <c r="P46" i="5"/>
  <c r="Q46" i="5"/>
  <c r="R46" i="5"/>
  <c r="D47" i="5"/>
  <c r="E47" i="5"/>
  <c r="F47" i="5"/>
  <c r="G47" i="5"/>
  <c r="H47" i="5"/>
  <c r="I47" i="5"/>
  <c r="J47" i="5"/>
  <c r="K47" i="5"/>
  <c r="L47" i="5"/>
  <c r="M47" i="5"/>
  <c r="N47" i="5"/>
  <c r="O47" i="5"/>
  <c r="P47" i="5"/>
  <c r="Q47" i="5"/>
  <c r="R47" i="5"/>
  <c r="D48" i="5"/>
  <c r="E48" i="5"/>
  <c r="F48" i="5"/>
  <c r="G48" i="5"/>
  <c r="H48" i="5"/>
  <c r="I48" i="5"/>
  <c r="J48" i="5"/>
  <c r="K48" i="5"/>
  <c r="L48" i="5"/>
  <c r="M48" i="5"/>
  <c r="N48" i="5"/>
  <c r="O48" i="5"/>
  <c r="P48" i="5"/>
  <c r="Q48" i="5"/>
  <c r="R48" i="5"/>
  <c r="D49" i="5"/>
  <c r="E49" i="5"/>
  <c r="F49" i="5"/>
  <c r="G49" i="5"/>
  <c r="H49" i="5"/>
  <c r="I49" i="5"/>
  <c r="J49" i="5"/>
  <c r="K49" i="5"/>
  <c r="L49" i="5"/>
  <c r="M49" i="5"/>
  <c r="N49" i="5"/>
  <c r="O49" i="5"/>
  <c r="P49" i="5"/>
  <c r="Q49" i="5"/>
  <c r="R49" i="5"/>
  <c r="D52" i="5"/>
  <c r="E52" i="5"/>
  <c r="F52" i="5"/>
  <c r="G52" i="5"/>
  <c r="H52" i="5"/>
  <c r="I52" i="5"/>
  <c r="J52" i="5"/>
  <c r="K52" i="5"/>
  <c r="L52" i="5"/>
  <c r="M52" i="5"/>
  <c r="N52" i="5"/>
  <c r="O52" i="5"/>
  <c r="P52" i="5"/>
  <c r="Q52" i="5"/>
  <c r="R52" i="5"/>
  <c r="D63" i="5"/>
  <c r="E63" i="5"/>
  <c r="F63" i="5"/>
  <c r="G63" i="5"/>
  <c r="H63" i="5"/>
  <c r="I63" i="5"/>
  <c r="J63" i="5"/>
  <c r="K63" i="5"/>
  <c r="L63" i="5"/>
  <c r="M63" i="5"/>
  <c r="N63" i="5"/>
  <c r="O63" i="5"/>
  <c r="P63" i="5"/>
  <c r="Q63" i="5"/>
  <c r="R63" i="5"/>
  <c r="D64" i="5"/>
  <c r="E64" i="5"/>
  <c r="F64" i="5"/>
  <c r="G64" i="5"/>
  <c r="H64" i="5"/>
  <c r="I64" i="5"/>
  <c r="J64" i="5"/>
  <c r="K64" i="5"/>
  <c r="L64" i="5"/>
  <c r="M64" i="5"/>
  <c r="N64" i="5"/>
  <c r="O64" i="5"/>
  <c r="P64" i="5"/>
  <c r="Q64" i="5"/>
  <c r="R64" i="5"/>
  <c r="D65" i="5"/>
  <c r="E65" i="5"/>
  <c r="F65" i="5"/>
  <c r="G65" i="5"/>
  <c r="H65" i="5"/>
  <c r="I65" i="5"/>
  <c r="J65" i="5"/>
  <c r="K65" i="5"/>
  <c r="L65" i="5"/>
  <c r="M65" i="5"/>
  <c r="N65" i="5"/>
  <c r="O65" i="5"/>
  <c r="P65" i="5"/>
  <c r="Q65" i="5"/>
  <c r="R65" i="5"/>
  <c r="D68" i="5"/>
  <c r="E68" i="5"/>
  <c r="F68" i="5"/>
  <c r="G68" i="5"/>
  <c r="H68" i="5"/>
  <c r="I68" i="5"/>
  <c r="J68" i="5"/>
  <c r="K68" i="5"/>
  <c r="L68" i="5"/>
  <c r="M68" i="5"/>
  <c r="N68" i="5"/>
  <c r="O68" i="5"/>
  <c r="P68" i="5"/>
  <c r="Q68" i="5"/>
  <c r="R68" i="5"/>
  <c r="D69" i="5"/>
  <c r="E69" i="5"/>
  <c r="F69" i="5"/>
  <c r="G69" i="5"/>
  <c r="H69" i="5"/>
  <c r="I69" i="5"/>
  <c r="J69" i="5"/>
  <c r="K69" i="5"/>
  <c r="L69" i="5"/>
  <c r="M69" i="5"/>
  <c r="N69" i="5"/>
  <c r="O69" i="5"/>
  <c r="P69" i="5"/>
  <c r="Q69" i="5"/>
  <c r="R69" i="5"/>
  <c r="D70" i="5"/>
  <c r="E70" i="5"/>
  <c r="F70" i="5"/>
  <c r="G70" i="5"/>
  <c r="H70" i="5"/>
  <c r="I70" i="5"/>
  <c r="J70" i="5"/>
  <c r="K70" i="5"/>
  <c r="L70" i="5"/>
  <c r="M70" i="5"/>
  <c r="N70" i="5"/>
  <c r="O70" i="5"/>
  <c r="P70" i="5"/>
  <c r="Q70" i="5"/>
  <c r="R70" i="5"/>
  <c r="D71" i="5"/>
  <c r="E71" i="5"/>
  <c r="F71" i="5"/>
  <c r="G71" i="5"/>
  <c r="H71" i="5"/>
  <c r="I71" i="5"/>
  <c r="J71" i="5"/>
  <c r="K71" i="5"/>
  <c r="L71" i="5"/>
  <c r="M71" i="5"/>
  <c r="N71" i="5"/>
  <c r="O71" i="5"/>
  <c r="P71" i="5"/>
  <c r="Q71" i="5"/>
  <c r="R71" i="5"/>
  <c r="D72" i="5"/>
  <c r="E72" i="5"/>
  <c r="F72" i="5"/>
  <c r="G72" i="5"/>
  <c r="H72" i="5"/>
  <c r="I72" i="5"/>
  <c r="J72" i="5"/>
  <c r="K72" i="5"/>
  <c r="L72" i="5"/>
  <c r="M72" i="5"/>
  <c r="N72" i="5"/>
  <c r="O72" i="5"/>
  <c r="P72" i="5"/>
  <c r="Q72" i="5"/>
  <c r="R72" i="5"/>
  <c r="D73" i="5"/>
  <c r="E73" i="5"/>
  <c r="F73" i="5"/>
  <c r="G73" i="5"/>
  <c r="H73" i="5"/>
  <c r="I73" i="5"/>
  <c r="J73" i="5"/>
  <c r="K73" i="5"/>
  <c r="L73" i="5"/>
  <c r="M73" i="5"/>
  <c r="N73" i="5"/>
  <c r="O73" i="5"/>
  <c r="P73" i="5"/>
  <c r="Q73" i="5"/>
  <c r="R73" i="5"/>
  <c r="D74" i="5"/>
  <c r="E74" i="5"/>
  <c r="F74" i="5"/>
  <c r="G74" i="5"/>
  <c r="H74" i="5"/>
  <c r="I74" i="5"/>
  <c r="J74" i="5"/>
  <c r="K74" i="5"/>
  <c r="L74" i="5"/>
  <c r="M74" i="5"/>
  <c r="N74" i="5"/>
  <c r="O74" i="5"/>
  <c r="P74" i="5"/>
  <c r="Q74" i="5"/>
  <c r="R74" i="5"/>
  <c r="D75" i="5"/>
  <c r="E75" i="5"/>
  <c r="F75" i="5"/>
  <c r="G75" i="5"/>
  <c r="H75" i="5"/>
  <c r="I75" i="5"/>
  <c r="J75" i="5"/>
  <c r="K75" i="5"/>
  <c r="L75" i="5"/>
  <c r="M75" i="5"/>
  <c r="N75" i="5"/>
  <c r="O75" i="5"/>
  <c r="P75" i="5"/>
  <c r="Q75" i="5"/>
  <c r="R75" i="5"/>
  <c r="D76" i="5"/>
  <c r="E76" i="5"/>
  <c r="F76" i="5"/>
  <c r="G76" i="5"/>
  <c r="H76" i="5"/>
  <c r="I76" i="5"/>
  <c r="J76" i="5"/>
  <c r="K76" i="5"/>
  <c r="L76" i="5"/>
  <c r="M76" i="5"/>
  <c r="N76" i="5"/>
  <c r="O76" i="5"/>
  <c r="P76" i="5"/>
  <c r="Q76" i="5"/>
  <c r="R76" i="5"/>
  <c r="D77" i="5"/>
  <c r="E77" i="5"/>
  <c r="F77" i="5"/>
  <c r="G77" i="5"/>
  <c r="H77" i="5"/>
  <c r="I77" i="5"/>
  <c r="J77" i="5"/>
  <c r="K77" i="5"/>
  <c r="L77" i="5"/>
  <c r="M77" i="5"/>
  <c r="N77" i="5"/>
  <c r="O77" i="5"/>
  <c r="P77" i="5"/>
  <c r="Q77" i="5"/>
  <c r="R77" i="5"/>
  <c r="D78" i="5"/>
  <c r="E78" i="5"/>
  <c r="F78" i="5"/>
  <c r="G78" i="5"/>
  <c r="H78" i="5"/>
  <c r="I78" i="5"/>
  <c r="J78" i="5"/>
  <c r="K78" i="5"/>
  <c r="L78" i="5"/>
  <c r="M78" i="5"/>
  <c r="N78" i="5"/>
  <c r="O78" i="5"/>
  <c r="P78" i="5"/>
  <c r="Q78" i="5"/>
  <c r="R78" i="5"/>
  <c r="D79" i="5"/>
  <c r="E79" i="5"/>
  <c r="F79" i="5"/>
  <c r="G79" i="5"/>
  <c r="H79" i="5"/>
  <c r="I79" i="5"/>
  <c r="J79" i="5"/>
  <c r="K79" i="5"/>
  <c r="L79" i="5"/>
  <c r="M79" i="5"/>
  <c r="N79" i="5"/>
  <c r="O79" i="5"/>
  <c r="P79" i="5"/>
  <c r="Q79" i="5"/>
  <c r="R79" i="5"/>
  <c r="D80" i="5"/>
  <c r="E80" i="5"/>
  <c r="F80" i="5"/>
  <c r="G80" i="5"/>
  <c r="H80" i="5"/>
  <c r="I80" i="5"/>
  <c r="J80" i="5"/>
  <c r="K80" i="5"/>
  <c r="L80" i="5"/>
  <c r="M80" i="5"/>
  <c r="N80" i="5"/>
  <c r="O80" i="5"/>
  <c r="P80" i="5"/>
  <c r="Q80" i="5"/>
  <c r="R80" i="5"/>
  <c r="D83" i="5"/>
  <c r="E83" i="5"/>
  <c r="F83" i="5"/>
  <c r="G83" i="5"/>
  <c r="H83" i="5"/>
  <c r="I83" i="5"/>
  <c r="J83" i="5"/>
  <c r="K83" i="5"/>
  <c r="L83" i="5"/>
  <c r="M83" i="5"/>
  <c r="N83" i="5"/>
  <c r="O83" i="5"/>
  <c r="P83" i="5"/>
  <c r="Q83" i="5"/>
  <c r="R83" i="5"/>
  <c r="D84" i="5"/>
  <c r="E84" i="5"/>
  <c r="F84" i="5"/>
  <c r="G84" i="5"/>
  <c r="H84" i="5"/>
  <c r="I84" i="5"/>
  <c r="J84" i="5"/>
  <c r="K84" i="5"/>
  <c r="L84" i="5"/>
  <c r="M84" i="5"/>
  <c r="N84" i="5"/>
  <c r="O84" i="5"/>
  <c r="P84" i="5"/>
  <c r="Q84" i="5"/>
  <c r="R84" i="5"/>
  <c r="D85" i="5"/>
  <c r="E85" i="5"/>
  <c r="F85" i="5"/>
  <c r="G85" i="5"/>
  <c r="H85" i="5"/>
  <c r="I85" i="5"/>
  <c r="J85" i="5"/>
  <c r="K85" i="5"/>
  <c r="L85" i="5"/>
  <c r="M85" i="5"/>
  <c r="N85" i="5"/>
  <c r="O85" i="5"/>
  <c r="P85" i="5"/>
  <c r="Q85" i="5"/>
  <c r="R85" i="5"/>
  <c r="D86" i="5"/>
  <c r="E86" i="5"/>
  <c r="F86" i="5"/>
  <c r="G86" i="5"/>
  <c r="H86" i="5"/>
  <c r="I86" i="5"/>
  <c r="J86" i="5"/>
  <c r="K86" i="5"/>
  <c r="L86" i="5"/>
  <c r="M86" i="5"/>
  <c r="N86" i="5"/>
  <c r="O86" i="5"/>
  <c r="P86" i="5"/>
  <c r="Q86" i="5"/>
  <c r="R86" i="5"/>
  <c r="D87" i="5"/>
  <c r="E87" i="5"/>
  <c r="F87" i="5"/>
  <c r="G87" i="5"/>
  <c r="H87" i="5"/>
  <c r="I87" i="5"/>
  <c r="J87" i="5"/>
  <c r="K87" i="5"/>
  <c r="L87" i="5"/>
  <c r="M87" i="5"/>
  <c r="N87" i="5"/>
  <c r="O87" i="5"/>
  <c r="P87" i="5"/>
  <c r="Q87" i="5"/>
  <c r="R87" i="5"/>
  <c r="D88" i="5"/>
  <c r="E88" i="5"/>
  <c r="F88" i="5"/>
  <c r="G88" i="5"/>
  <c r="H88" i="5"/>
  <c r="I88" i="5"/>
  <c r="J88" i="5"/>
  <c r="K88" i="5"/>
  <c r="L88" i="5"/>
  <c r="M88" i="5"/>
  <c r="N88" i="5"/>
  <c r="O88" i="5"/>
  <c r="P88" i="5"/>
  <c r="Q88" i="5"/>
  <c r="R88" i="5"/>
  <c r="D89" i="5"/>
  <c r="E89" i="5"/>
  <c r="F89" i="5"/>
  <c r="G89" i="5"/>
  <c r="H89" i="5"/>
  <c r="I89" i="5"/>
  <c r="J89" i="5"/>
  <c r="K89" i="5"/>
  <c r="L89" i="5"/>
  <c r="M89" i="5"/>
  <c r="N89" i="5"/>
  <c r="O89" i="5"/>
  <c r="P89" i="5"/>
  <c r="Q89" i="5"/>
  <c r="R89" i="5"/>
  <c r="D90" i="5"/>
  <c r="E90" i="5"/>
  <c r="F90" i="5"/>
  <c r="G90" i="5"/>
  <c r="H90" i="5"/>
  <c r="I90" i="5"/>
  <c r="J90" i="5"/>
  <c r="K90" i="5"/>
  <c r="L90" i="5"/>
  <c r="M90" i="5"/>
  <c r="N90" i="5"/>
  <c r="O90" i="5"/>
  <c r="P90" i="5"/>
  <c r="Q90" i="5"/>
  <c r="R90" i="5"/>
  <c r="D91" i="5"/>
  <c r="E91" i="5"/>
  <c r="F91" i="5"/>
  <c r="G91" i="5"/>
  <c r="H91" i="5"/>
  <c r="I91" i="5"/>
  <c r="J91" i="5"/>
  <c r="K91" i="5"/>
  <c r="L91" i="5"/>
  <c r="M91" i="5"/>
  <c r="N91" i="5"/>
  <c r="O91" i="5"/>
  <c r="P91" i="5"/>
  <c r="Q91" i="5"/>
  <c r="R91" i="5"/>
  <c r="D92" i="5"/>
  <c r="E92" i="5"/>
  <c r="F92" i="5"/>
  <c r="G92" i="5"/>
  <c r="H92" i="5"/>
  <c r="I92" i="5"/>
  <c r="J92" i="5"/>
  <c r="K92" i="5"/>
  <c r="L92" i="5"/>
  <c r="M92" i="5"/>
  <c r="N92" i="5"/>
  <c r="O92" i="5"/>
  <c r="P92" i="5"/>
  <c r="Q92" i="5"/>
  <c r="R92" i="5"/>
  <c r="D93" i="5"/>
  <c r="E93" i="5"/>
  <c r="F93" i="5"/>
  <c r="G93" i="5"/>
  <c r="H93" i="5"/>
  <c r="I93" i="5"/>
  <c r="J93" i="5"/>
  <c r="K93" i="5"/>
  <c r="L93" i="5"/>
  <c r="M93" i="5"/>
  <c r="N93" i="5"/>
  <c r="O93" i="5"/>
  <c r="P93" i="5"/>
  <c r="Q93" i="5"/>
  <c r="R93" i="5"/>
  <c r="D94" i="5"/>
  <c r="E94" i="5"/>
  <c r="F94" i="5"/>
  <c r="G94" i="5"/>
  <c r="H94" i="5"/>
  <c r="I94" i="5"/>
  <c r="J94" i="5"/>
  <c r="K94" i="5"/>
  <c r="L94" i="5"/>
  <c r="M94" i="5"/>
  <c r="N94" i="5"/>
  <c r="O94" i="5"/>
  <c r="P94" i="5"/>
  <c r="Q94" i="5"/>
  <c r="R94" i="5"/>
  <c r="D97" i="5"/>
  <c r="E97" i="5"/>
  <c r="F97" i="5"/>
  <c r="G97" i="5"/>
  <c r="H97" i="5"/>
  <c r="I97" i="5"/>
  <c r="J97" i="5"/>
  <c r="K97" i="5"/>
  <c r="L97" i="5"/>
  <c r="M97" i="5"/>
  <c r="N97" i="5"/>
  <c r="O97" i="5"/>
  <c r="P97" i="5"/>
  <c r="Q97" i="5"/>
  <c r="R97" i="5"/>
  <c r="D98" i="5"/>
  <c r="E98" i="5"/>
  <c r="F98" i="5"/>
  <c r="G98" i="5"/>
  <c r="H98" i="5"/>
  <c r="I98" i="5"/>
  <c r="J98" i="5"/>
  <c r="K98" i="5"/>
  <c r="L98" i="5"/>
  <c r="M98" i="5"/>
  <c r="N98" i="5"/>
  <c r="O98" i="5"/>
  <c r="P98" i="5"/>
  <c r="Q98" i="5"/>
  <c r="R98" i="5"/>
  <c r="D99" i="5"/>
  <c r="E99" i="5"/>
  <c r="F99" i="5"/>
  <c r="G99" i="5"/>
  <c r="H99" i="5"/>
  <c r="I99" i="5"/>
  <c r="J99" i="5"/>
  <c r="K99" i="5"/>
  <c r="L99" i="5"/>
  <c r="M99" i="5"/>
  <c r="N99" i="5"/>
  <c r="O99" i="5"/>
  <c r="P99" i="5"/>
  <c r="Q99" i="5"/>
  <c r="R99" i="5"/>
  <c r="D100" i="5"/>
  <c r="E100" i="5"/>
  <c r="F100" i="5"/>
  <c r="G100" i="5"/>
  <c r="H100" i="5"/>
  <c r="I100" i="5"/>
  <c r="J100" i="5"/>
  <c r="K100" i="5"/>
  <c r="L100" i="5"/>
  <c r="M100" i="5"/>
  <c r="N100" i="5"/>
  <c r="O100" i="5"/>
  <c r="P100" i="5"/>
  <c r="Q100" i="5"/>
  <c r="R100" i="5"/>
  <c r="D101" i="5"/>
  <c r="E101" i="5"/>
  <c r="F101" i="5"/>
  <c r="G101" i="5"/>
  <c r="H101" i="5"/>
  <c r="I101" i="5"/>
  <c r="J101" i="5"/>
  <c r="K101" i="5"/>
  <c r="L101" i="5"/>
  <c r="M101" i="5"/>
  <c r="N101" i="5"/>
  <c r="O101" i="5"/>
  <c r="P101" i="5"/>
  <c r="Q101" i="5"/>
  <c r="R101" i="5"/>
  <c r="D102" i="5"/>
  <c r="E102" i="5"/>
  <c r="F102" i="5"/>
  <c r="G102" i="5"/>
  <c r="H102" i="5"/>
  <c r="I102" i="5"/>
  <c r="J102" i="5"/>
  <c r="K102" i="5"/>
  <c r="L102" i="5"/>
  <c r="M102" i="5"/>
  <c r="N102" i="5"/>
  <c r="O102" i="5"/>
  <c r="P102" i="5"/>
  <c r="Q102" i="5"/>
  <c r="R102" i="5"/>
  <c r="D103" i="5"/>
  <c r="E103" i="5"/>
  <c r="F103" i="5"/>
  <c r="G103" i="5"/>
  <c r="H103" i="5"/>
  <c r="I103" i="5"/>
  <c r="J103" i="5"/>
  <c r="K103" i="5"/>
  <c r="L103" i="5"/>
  <c r="M103" i="5"/>
  <c r="N103" i="5"/>
  <c r="O103" i="5"/>
  <c r="P103" i="5"/>
  <c r="Q103" i="5"/>
  <c r="R103" i="5"/>
  <c r="D104" i="5"/>
  <c r="E104" i="5"/>
  <c r="F104" i="5"/>
  <c r="G104" i="5"/>
  <c r="H104" i="5"/>
  <c r="I104" i="5"/>
  <c r="J104" i="5"/>
  <c r="K104" i="5"/>
  <c r="L104" i="5"/>
  <c r="M104" i="5"/>
  <c r="N104" i="5"/>
  <c r="O104" i="5"/>
  <c r="P104" i="5"/>
  <c r="Q104" i="5"/>
  <c r="R104" i="5"/>
  <c r="D105" i="5"/>
  <c r="E105" i="5"/>
  <c r="F105" i="5"/>
  <c r="G105" i="5"/>
  <c r="H105" i="5"/>
  <c r="I105" i="5"/>
  <c r="J105" i="5"/>
  <c r="K105" i="5"/>
  <c r="L105" i="5"/>
  <c r="M105" i="5"/>
  <c r="N105" i="5"/>
  <c r="O105" i="5"/>
  <c r="P105" i="5"/>
  <c r="Q105" i="5"/>
  <c r="R105" i="5"/>
  <c r="D106" i="5"/>
  <c r="E106" i="5"/>
  <c r="F106" i="5"/>
  <c r="G106" i="5"/>
  <c r="H106" i="5"/>
  <c r="I106" i="5"/>
  <c r="J106" i="5"/>
  <c r="K106" i="5"/>
  <c r="L106" i="5"/>
  <c r="M106" i="5"/>
  <c r="N106" i="5"/>
  <c r="O106" i="5"/>
  <c r="P106" i="5"/>
  <c r="Q106" i="5"/>
  <c r="R106" i="5"/>
  <c r="D110" i="5"/>
  <c r="E110" i="5"/>
  <c r="F110" i="5"/>
  <c r="G110" i="5"/>
  <c r="H110" i="5"/>
  <c r="I110" i="5"/>
  <c r="J110" i="5"/>
  <c r="K110" i="5"/>
  <c r="L110" i="5"/>
  <c r="M110" i="5"/>
  <c r="N110" i="5"/>
  <c r="O110" i="5"/>
  <c r="P110" i="5"/>
  <c r="Q110" i="5"/>
  <c r="R110" i="5"/>
  <c r="D111" i="5"/>
  <c r="E111" i="5"/>
  <c r="F111" i="5"/>
  <c r="G111" i="5"/>
  <c r="H111" i="5"/>
  <c r="I111" i="5"/>
  <c r="J111" i="5"/>
  <c r="K111" i="5"/>
  <c r="L111" i="5"/>
  <c r="M111" i="5"/>
  <c r="N111" i="5"/>
  <c r="O111" i="5"/>
  <c r="P111" i="5"/>
  <c r="Q111" i="5"/>
  <c r="R111" i="5"/>
  <c r="D112" i="5"/>
  <c r="E112" i="5"/>
  <c r="F112" i="5"/>
  <c r="G112" i="5"/>
  <c r="H112" i="5"/>
  <c r="I112" i="5"/>
  <c r="J112" i="5"/>
  <c r="K112" i="5"/>
  <c r="L112" i="5"/>
  <c r="M112" i="5"/>
  <c r="N112" i="5"/>
  <c r="O112" i="5"/>
  <c r="P112" i="5"/>
  <c r="Q112" i="5"/>
  <c r="R112" i="5"/>
  <c r="D113" i="5"/>
  <c r="E113" i="5"/>
  <c r="F113" i="5"/>
  <c r="G113" i="5"/>
  <c r="H113" i="5"/>
  <c r="I113" i="5"/>
  <c r="J113" i="5"/>
  <c r="K113" i="5"/>
  <c r="L113" i="5"/>
  <c r="M113" i="5"/>
  <c r="N113" i="5"/>
  <c r="O113" i="5"/>
  <c r="P113" i="5"/>
  <c r="Q113" i="5"/>
  <c r="R113" i="5"/>
  <c r="D114" i="5"/>
  <c r="E114" i="5"/>
  <c r="F114" i="5"/>
  <c r="G114" i="5"/>
  <c r="H114" i="5"/>
  <c r="I114" i="5"/>
  <c r="J114" i="5"/>
  <c r="K114" i="5"/>
  <c r="L114" i="5"/>
  <c r="M114" i="5"/>
  <c r="N114" i="5"/>
  <c r="O114" i="5"/>
  <c r="P114" i="5"/>
  <c r="Q114" i="5"/>
  <c r="R114" i="5"/>
  <c r="D115" i="5"/>
  <c r="E115" i="5"/>
  <c r="F115" i="5"/>
  <c r="G115" i="5"/>
  <c r="H115" i="5"/>
  <c r="I115" i="5"/>
  <c r="J115" i="5"/>
  <c r="K115" i="5"/>
  <c r="L115" i="5"/>
  <c r="M115" i="5"/>
  <c r="N115" i="5"/>
  <c r="O115" i="5"/>
  <c r="P115" i="5"/>
  <c r="Q115" i="5"/>
  <c r="R115" i="5"/>
  <c r="D116" i="5"/>
  <c r="E116" i="5"/>
  <c r="F116" i="5"/>
  <c r="G116" i="5"/>
  <c r="H116" i="5"/>
  <c r="I116" i="5"/>
  <c r="J116" i="5"/>
  <c r="K116" i="5"/>
  <c r="L116" i="5"/>
  <c r="M116" i="5"/>
  <c r="N116" i="5"/>
  <c r="O116" i="5"/>
  <c r="P116" i="5"/>
  <c r="Q116" i="5"/>
  <c r="R116" i="5"/>
  <c r="D117" i="5"/>
  <c r="E117" i="5"/>
  <c r="F117" i="5"/>
  <c r="G117" i="5"/>
  <c r="H117" i="5"/>
  <c r="I117" i="5"/>
  <c r="J117" i="5"/>
  <c r="K117" i="5"/>
  <c r="L117" i="5"/>
  <c r="M117" i="5"/>
  <c r="N117" i="5"/>
  <c r="O117" i="5"/>
  <c r="P117" i="5"/>
  <c r="Q117" i="5"/>
  <c r="R117" i="5"/>
  <c r="D118" i="5"/>
  <c r="E118" i="5"/>
  <c r="F118" i="5"/>
  <c r="G118" i="5"/>
  <c r="H118" i="5"/>
  <c r="I118" i="5"/>
  <c r="J118" i="5"/>
  <c r="K118" i="5"/>
  <c r="L118" i="5"/>
  <c r="M118" i="5"/>
  <c r="N118" i="5"/>
  <c r="O118" i="5"/>
  <c r="P118" i="5"/>
  <c r="Q118" i="5"/>
  <c r="R118" i="5"/>
  <c r="D119" i="5"/>
  <c r="E119" i="5"/>
  <c r="F119" i="5"/>
  <c r="G119" i="5"/>
  <c r="H119" i="5"/>
  <c r="I119" i="5"/>
  <c r="J119" i="5"/>
  <c r="K119" i="5"/>
  <c r="L119" i="5"/>
  <c r="M119" i="5"/>
  <c r="N119" i="5"/>
  <c r="O119" i="5"/>
  <c r="P119" i="5"/>
  <c r="Q119" i="5"/>
  <c r="R119" i="5"/>
  <c r="D120" i="5"/>
  <c r="E120" i="5"/>
  <c r="F120" i="5"/>
  <c r="G120" i="5"/>
  <c r="H120" i="5"/>
  <c r="I120" i="5"/>
  <c r="J120" i="5"/>
  <c r="K120" i="5"/>
  <c r="L120" i="5"/>
  <c r="M120" i="5"/>
  <c r="N120" i="5"/>
  <c r="O120" i="5"/>
  <c r="P120" i="5"/>
  <c r="Q120" i="5"/>
  <c r="R120" i="5"/>
  <c r="F14" i="5"/>
  <c r="G14" i="5"/>
  <c r="H14" i="5"/>
  <c r="I14" i="5"/>
  <c r="J14" i="5"/>
  <c r="K14" i="5"/>
  <c r="L14" i="5"/>
  <c r="M14" i="5"/>
  <c r="N14" i="5"/>
  <c r="O14" i="5"/>
  <c r="P14" i="5"/>
  <c r="Q14" i="5"/>
  <c r="R14" i="5"/>
  <c r="D11" i="5"/>
  <c r="E11" i="5"/>
  <c r="F11" i="5"/>
  <c r="G11" i="5"/>
  <c r="H11" i="5"/>
  <c r="I11" i="5"/>
  <c r="J11" i="5"/>
  <c r="K11" i="5"/>
  <c r="L11" i="5"/>
  <c r="M11" i="5"/>
  <c r="N11" i="5"/>
  <c r="O11" i="5"/>
  <c r="P11" i="5"/>
  <c r="Q11" i="5"/>
  <c r="R11" i="5"/>
  <c r="D81" i="5"/>
  <c r="J61" i="5"/>
  <c r="A2" i="20"/>
  <c r="A2" i="19"/>
  <c r="A2" i="18"/>
  <c r="A2" i="17"/>
  <c r="A2" i="16"/>
  <c r="A2" i="15"/>
  <c r="A2" i="14"/>
  <c r="A2" i="13"/>
  <c r="A2" i="12"/>
  <c r="A2" i="11"/>
  <c r="A2" i="10"/>
  <c r="A2" i="9"/>
  <c r="A2" i="8"/>
  <c r="A2" i="7"/>
  <c r="A2" i="6"/>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C94" i="20"/>
  <c r="B94" i="20"/>
  <c r="C93" i="20"/>
  <c r="B93" i="20"/>
  <c r="C92" i="20"/>
  <c r="B92" i="20"/>
  <c r="C91" i="20"/>
  <c r="B91" i="20"/>
  <c r="C90" i="20"/>
  <c r="B90" i="20"/>
  <c r="C89" i="20"/>
  <c r="B89" i="20"/>
  <c r="C88" i="20"/>
  <c r="B88" i="20"/>
  <c r="C87" i="20"/>
  <c r="B87" i="20"/>
  <c r="A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A60" i="20"/>
  <c r="C59" i="20"/>
  <c r="B59" i="20"/>
  <c r="C58" i="20"/>
  <c r="B58" i="20"/>
  <c r="C57" i="20"/>
  <c r="B57" i="20"/>
  <c r="C56" i="20"/>
  <c r="B56" i="20"/>
  <c r="A56" i="20"/>
  <c r="C55" i="20"/>
  <c r="B55" i="20"/>
  <c r="C54" i="20"/>
  <c r="B54" i="20"/>
  <c r="C53" i="20"/>
  <c r="B53" i="20"/>
  <c r="C52" i="20"/>
  <c r="B52" i="20"/>
  <c r="C51" i="20"/>
  <c r="B51" i="20"/>
  <c r="C50" i="20"/>
  <c r="B50" i="20"/>
  <c r="C49" i="20"/>
  <c r="B49" i="20"/>
  <c r="C48" i="20"/>
  <c r="B48" i="20"/>
  <c r="C47" i="20"/>
  <c r="B47" i="20"/>
  <c r="C46" i="20"/>
  <c r="B46" i="20"/>
  <c r="A46" i="20"/>
  <c r="C45" i="20"/>
  <c r="B45" i="20"/>
  <c r="C44" i="20"/>
  <c r="B44" i="20"/>
  <c r="C43" i="20"/>
  <c r="B43" i="20"/>
  <c r="C42" i="20"/>
  <c r="B42"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C17" i="20"/>
  <c r="B17" i="20"/>
  <c r="C16" i="20"/>
  <c r="B16" i="20"/>
  <c r="C15" i="20"/>
  <c r="B15" i="20"/>
  <c r="A15" i="20"/>
  <c r="C14" i="20"/>
  <c r="B14" i="20"/>
  <c r="C13" i="20"/>
  <c r="B13" i="20"/>
  <c r="A13" i="20"/>
  <c r="C12" i="20"/>
  <c r="B12" i="20"/>
  <c r="C11" i="20"/>
  <c r="B11" i="20"/>
  <c r="C10" i="20"/>
  <c r="B10" i="20"/>
  <c r="C9" i="20"/>
  <c r="B9" i="20"/>
  <c r="C8" i="20"/>
  <c r="B8" i="20"/>
  <c r="C7" i="20"/>
  <c r="B7" i="20"/>
  <c r="C6" i="20"/>
  <c r="B6" i="20"/>
  <c r="C5" i="20"/>
  <c r="B5" i="20"/>
  <c r="C4" i="20"/>
  <c r="B4" i="20"/>
  <c r="A4" i="20"/>
  <c r="A1"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A98" i="19"/>
  <c r="C97" i="19"/>
  <c r="B97" i="19"/>
  <c r="C96" i="19"/>
  <c r="B96" i="19"/>
  <c r="C95" i="19"/>
  <c r="B95" i="19"/>
  <c r="C94" i="19"/>
  <c r="B94" i="19"/>
  <c r="C93" i="19"/>
  <c r="B93" i="19"/>
  <c r="C92" i="19"/>
  <c r="B92" i="19"/>
  <c r="C91" i="19"/>
  <c r="B91" i="19"/>
  <c r="C90" i="19"/>
  <c r="B90" i="19"/>
  <c r="C89" i="19"/>
  <c r="B89" i="19"/>
  <c r="C88" i="19"/>
  <c r="B88" i="19"/>
  <c r="C87" i="19"/>
  <c r="B87" i="19"/>
  <c r="A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A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A60" i="19"/>
  <c r="C59" i="19"/>
  <c r="B59" i="19"/>
  <c r="C58" i="19"/>
  <c r="B58" i="19"/>
  <c r="C57" i="19"/>
  <c r="B57" i="19"/>
  <c r="C56" i="19"/>
  <c r="B56" i="19"/>
  <c r="A56" i="19"/>
  <c r="C55" i="19"/>
  <c r="B55" i="19"/>
  <c r="C54" i="19"/>
  <c r="B54" i="19"/>
  <c r="C53" i="19"/>
  <c r="B53" i="19"/>
  <c r="C52" i="19"/>
  <c r="B52" i="19"/>
  <c r="C51" i="19"/>
  <c r="B51" i="19"/>
  <c r="C50" i="19"/>
  <c r="B50" i="19"/>
  <c r="C49" i="19"/>
  <c r="B49" i="19"/>
  <c r="C48" i="19"/>
  <c r="B48" i="19"/>
  <c r="C47" i="19"/>
  <c r="B47" i="19"/>
  <c r="C46" i="19"/>
  <c r="B46" i="19"/>
  <c r="A46" i="19"/>
  <c r="C45" i="19"/>
  <c r="B45" i="19"/>
  <c r="C44" i="19"/>
  <c r="B44" i="19"/>
  <c r="C43" i="19"/>
  <c r="B43" i="19"/>
  <c r="C42" i="19"/>
  <c r="B42" i="19"/>
  <c r="C41" i="19"/>
  <c r="B41" i="19"/>
  <c r="A41" i="19"/>
  <c r="C40" i="19"/>
  <c r="B40" i="19"/>
  <c r="C39" i="19"/>
  <c r="B39" i="19"/>
  <c r="A39" i="19"/>
  <c r="C38" i="19"/>
  <c r="B38" i="19"/>
  <c r="C37" i="19"/>
  <c r="B37" i="19"/>
  <c r="C36" i="19"/>
  <c r="B36" i="19"/>
  <c r="C35" i="19"/>
  <c r="B35" i="19"/>
  <c r="C34" i="19"/>
  <c r="B34" i="19"/>
  <c r="C33" i="19"/>
  <c r="B33" i="19"/>
  <c r="C32" i="19"/>
  <c r="B32" i="19"/>
  <c r="C31" i="19"/>
  <c r="B31" i="19"/>
  <c r="A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A18" i="19"/>
  <c r="C17" i="19"/>
  <c r="B17" i="19"/>
  <c r="C16" i="19"/>
  <c r="B16" i="19"/>
  <c r="C15" i="19"/>
  <c r="B15" i="19"/>
  <c r="A15" i="19"/>
  <c r="C14" i="19"/>
  <c r="B14" i="19"/>
  <c r="C13" i="19"/>
  <c r="B13" i="19"/>
  <c r="A13" i="19"/>
  <c r="C12" i="19"/>
  <c r="B12" i="19"/>
  <c r="C11" i="19"/>
  <c r="B11" i="19"/>
  <c r="C10" i="19"/>
  <c r="B10" i="19"/>
  <c r="C9" i="19"/>
  <c r="B9" i="19"/>
  <c r="C8" i="19"/>
  <c r="B8" i="19"/>
  <c r="C7" i="19"/>
  <c r="B7" i="19"/>
  <c r="C6" i="19"/>
  <c r="B6" i="19"/>
  <c r="C5" i="19"/>
  <c r="B5" i="19"/>
  <c r="C4" i="19"/>
  <c r="B4" i="19"/>
  <c r="A4" i="19"/>
  <c r="A1"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A98" i="18"/>
  <c r="C97" i="18"/>
  <c r="B97" i="18"/>
  <c r="C96" i="18"/>
  <c r="B96" i="18"/>
  <c r="C95" i="18"/>
  <c r="B95" i="18"/>
  <c r="C94" i="18"/>
  <c r="B94" i="18"/>
  <c r="C93" i="18"/>
  <c r="B93" i="18"/>
  <c r="C92" i="18"/>
  <c r="B92" i="18"/>
  <c r="C91" i="18"/>
  <c r="B91" i="18"/>
  <c r="C90" i="18"/>
  <c r="B90" i="18"/>
  <c r="C89" i="18"/>
  <c r="B89" i="18"/>
  <c r="C88" i="18"/>
  <c r="B88" i="18"/>
  <c r="C87" i="18"/>
  <c r="B87" i="18"/>
  <c r="A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A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A60" i="18"/>
  <c r="C59" i="18"/>
  <c r="B59" i="18"/>
  <c r="C58" i="18"/>
  <c r="B58" i="18"/>
  <c r="C57" i="18"/>
  <c r="B57" i="18"/>
  <c r="C56" i="18"/>
  <c r="B56" i="18"/>
  <c r="A56" i="18"/>
  <c r="C55" i="18"/>
  <c r="B55" i="18"/>
  <c r="C54" i="18"/>
  <c r="B54" i="18"/>
  <c r="C53" i="18"/>
  <c r="B53" i="18"/>
  <c r="C52" i="18"/>
  <c r="B52" i="18"/>
  <c r="C51" i="18"/>
  <c r="B51" i="18"/>
  <c r="C50" i="18"/>
  <c r="B50" i="18"/>
  <c r="C49" i="18"/>
  <c r="B49" i="18"/>
  <c r="C48" i="18"/>
  <c r="B48" i="18"/>
  <c r="C47" i="18"/>
  <c r="B47" i="18"/>
  <c r="C46" i="18"/>
  <c r="B46" i="18"/>
  <c r="A46" i="18"/>
  <c r="C45" i="18"/>
  <c r="B45" i="18"/>
  <c r="C44" i="18"/>
  <c r="B44" i="18"/>
  <c r="C43" i="18"/>
  <c r="B43" i="18"/>
  <c r="C42" i="18"/>
  <c r="B42" i="18"/>
  <c r="C41" i="18"/>
  <c r="B41" i="18"/>
  <c r="A41" i="18"/>
  <c r="C40" i="18"/>
  <c r="B40" i="18"/>
  <c r="C39" i="18"/>
  <c r="B39" i="18"/>
  <c r="A39" i="18"/>
  <c r="C38" i="18"/>
  <c r="B38" i="18"/>
  <c r="C37" i="18"/>
  <c r="B37" i="18"/>
  <c r="C36" i="18"/>
  <c r="B36" i="18"/>
  <c r="C35" i="18"/>
  <c r="B35" i="18"/>
  <c r="C34" i="18"/>
  <c r="B34" i="18"/>
  <c r="C33" i="18"/>
  <c r="B33" i="18"/>
  <c r="C32" i="18"/>
  <c r="B32" i="18"/>
  <c r="C31" i="18"/>
  <c r="B31" i="18"/>
  <c r="A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A18" i="18"/>
  <c r="C17" i="18"/>
  <c r="B17" i="18"/>
  <c r="C16" i="18"/>
  <c r="B16" i="18"/>
  <c r="C15" i="18"/>
  <c r="B15" i="18"/>
  <c r="A15" i="18"/>
  <c r="C14" i="18"/>
  <c r="B14" i="18"/>
  <c r="C13" i="18"/>
  <c r="B13" i="18"/>
  <c r="A13" i="18"/>
  <c r="C12" i="18"/>
  <c r="B12" i="18"/>
  <c r="C11" i="18"/>
  <c r="B11" i="18"/>
  <c r="C10" i="18"/>
  <c r="B10" i="18"/>
  <c r="C9" i="18"/>
  <c r="B9" i="18"/>
  <c r="C8" i="18"/>
  <c r="B8" i="18"/>
  <c r="C7" i="18"/>
  <c r="B7" i="18"/>
  <c r="C6" i="18"/>
  <c r="B6" i="18"/>
  <c r="C5" i="18"/>
  <c r="B5" i="18"/>
  <c r="C4" i="18"/>
  <c r="B4" i="18"/>
  <c r="A4"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A60" i="17"/>
  <c r="C59" i="17"/>
  <c r="B59" i="17"/>
  <c r="C58" i="17"/>
  <c r="B58"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O120" i="5"/>
  <c r="AN120" i="5"/>
  <c r="AM120" i="5"/>
  <c r="AL120" i="5"/>
  <c r="AK120" i="5"/>
  <c r="AJ120" i="5"/>
  <c r="AI120" i="5"/>
  <c r="AH120" i="5"/>
  <c r="AG120" i="5"/>
  <c r="AF120" i="5"/>
  <c r="AE120" i="5"/>
  <c r="AD120" i="5"/>
  <c r="AC120" i="5"/>
  <c r="AB120" i="5"/>
  <c r="AA120" i="5"/>
  <c r="Z120" i="5"/>
  <c r="Y120" i="5"/>
  <c r="C120" i="5"/>
  <c r="B120" i="5"/>
  <c r="AO119" i="5"/>
  <c r="AN119" i="5"/>
  <c r="AM119" i="5"/>
  <c r="AL119" i="5"/>
  <c r="AK119" i="5"/>
  <c r="AJ119" i="5"/>
  <c r="AI119" i="5"/>
  <c r="AH119" i="5"/>
  <c r="AG119" i="5"/>
  <c r="AF119" i="5"/>
  <c r="AE119" i="5"/>
  <c r="AD119" i="5"/>
  <c r="AC119" i="5"/>
  <c r="AB119" i="5"/>
  <c r="AA119" i="5"/>
  <c r="Z119" i="5"/>
  <c r="Y119" i="5"/>
  <c r="C119" i="5"/>
  <c r="B119" i="5"/>
  <c r="AO118" i="5"/>
  <c r="AN118" i="5"/>
  <c r="AM118" i="5"/>
  <c r="AL118" i="5"/>
  <c r="AK118" i="5"/>
  <c r="AJ118" i="5"/>
  <c r="AI118" i="5"/>
  <c r="AH118" i="5"/>
  <c r="AG118" i="5"/>
  <c r="AF118" i="5"/>
  <c r="AE118" i="5"/>
  <c r="AD118" i="5"/>
  <c r="AC118" i="5"/>
  <c r="AB118" i="5"/>
  <c r="AA118" i="5"/>
  <c r="Z118" i="5"/>
  <c r="Y118" i="5"/>
  <c r="C118" i="5"/>
  <c r="B118" i="5"/>
  <c r="AO117" i="5"/>
  <c r="AN117" i="5"/>
  <c r="AM117" i="5"/>
  <c r="AL117" i="5"/>
  <c r="AK117" i="5"/>
  <c r="AJ117" i="5"/>
  <c r="AI117" i="5"/>
  <c r="AH117" i="5"/>
  <c r="AG117" i="5"/>
  <c r="AF117" i="5"/>
  <c r="AE117" i="5"/>
  <c r="AD117" i="5"/>
  <c r="AC117" i="5"/>
  <c r="AB117" i="5"/>
  <c r="AA117" i="5"/>
  <c r="Z117" i="5"/>
  <c r="Y117" i="5"/>
  <c r="C117" i="5"/>
  <c r="B117" i="5"/>
  <c r="AO116" i="5"/>
  <c r="AN116" i="5"/>
  <c r="AM116" i="5"/>
  <c r="AL116" i="5"/>
  <c r="AK116" i="5"/>
  <c r="AJ116" i="5"/>
  <c r="AI116" i="5"/>
  <c r="AH116" i="5"/>
  <c r="AG116" i="5"/>
  <c r="AF116" i="5"/>
  <c r="AE116" i="5"/>
  <c r="AD116" i="5"/>
  <c r="AC116" i="5"/>
  <c r="AB116" i="5"/>
  <c r="AA116" i="5"/>
  <c r="Z116" i="5"/>
  <c r="Y116" i="5"/>
  <c r="C116" i="5"/>
  <c r="B116" i="5"/>
  <c r="AO115" i="5"/>
  <c r="AN115" i="5"/>
  <c r="AM115" i="5"/>
  <c r="AL115" i="5"/>
  <c r="AK115" i="5"/>
  <c r="AJ115" i="5"/>
  <c r="AI115" i="5"/>
  <c r="AH115" i="5"/>
  <c r="AG115" i="5"/>
  <c r="AF115" i="5"/>
  <c r="AE115" i="5"/>
  <c r="AD115" i="5"/>
  <c r="AC115" i="5"/>
  <c r="AB115" i="5"/>
  <c r="AA115" i="5"/>
  <c r="Z115" i="5"/>
  <c r="Y115" i="5"/>
  <c r="C115" i="5"/>
  <c r="B115" i="5"/>
  <c r="AO114" i="5"/>
  <c r="AN114" i="5"/>
  <c r="AM114" i="5"/>
  <c r="AL114" i="5"/>
  <c r="AK114" i="5"/>
  <c r="AJ114" i="5"/>
  <c r="AI114" i="5"/>
  <c r="AH114" i="5"/>
  <c r="AG114" i="5"/>
  <c r="AF114" i="5"/>
  <c r="AE114" i="5"/>
  <c r="AD114" i="5"/>
  <c r="AC114" i="5"/>
  <c r="AB114" i="5"/>
  <c r="AA114" i="5"/>
  <c r="Z114" i="5"/>
  <c r="Y114" i="5"/>
  <c r="C114" i="5"/>
  <c r="B114" i="5"/>
  <c r="AO113" i="5"/>
  <c r="AN113" i="5"/>
  <c r="AM113" i="5"/>
  <c r="AL113" i="5"/>
  <c r="AK113" i="5"/>
  <c r="AJ113" i="5"/>
  <c r="AI113" i="5"/>
  <c r="AH113" i="5"/>
  <c r="AG113" i="5"/>
  <c r="AF113" i="5"/>
  <c r="AE113" i="5"/>
  <c r="AD113" i="5"/>
  <c r="AC113" i="5"/>
  <c r="AB113" i="5"/>
  <c r="AA113" i="5"/>
  <c r="Z113" i="5"/>
  <c r="Y113" i="5"/>
  <c r="C113" i="5"/>
  <c r="B113" i="5"/>
  <c r="AO112" i="5"/>
  <c r="AN112" i="5"/>
  <c r="AM112" i="5"/>
  <c r="AL112" i="5"/>
  <c r="AK112" i="5"/>
  <c r="AJ112" i="5"/>
  <c r="AI112" i="5"/>
  <c r="AH112" i="5"/>
  <c r="AG112" i="5"/>
  <c r="AF112" i="5"/>
  <c r="AE112" i="5"/>
  <c r="AD112" i="5"/>
  <c r="AC112" i="5"/>
  <c r="AB112" i="5"/>
  <c r="AA112" i="5"/>
  <c r="Z112" i="5"/>
  <c r="Y112" i="5"/>
  <c r="C112" i="5"/>
  <c r="B112" i="5"/>
  <c r="AO111" i="5"/>
  <c r="AN111" i="5"/>
  <c r="AM111" i="5"/>
  <c r="AL111" i="5"/>
  <c r="AK111" i="5"/>
  <c r="AJ111" i="5"/>
  <c r="AI111" i="5"/>
  <c r="AH111" i="5"/>
  <c r="AG111" i="5"/>
  <c r="AF111" i="5"/>
  <c r="AE111" i="5"/>
  <c r="AD111" i="5"/>
  <c r="AC111" i="5"/>
  <c r="AB111" i="5"/>
  <c r="AA111" i="5"/>
  <c r="Z111" i="5"/>
  <c r="Y111" i="5"/>
  <c r="C111" i="5"/>
  <c r="B111" i="5"/>
  <c r="AO110" i="5"/>
  <c r="AN110" i="5"/>
  <c r="AM110" i="5"/>
  <c r="AL110" i="5"/>
  <c r="AK110" i="5"/>
  <c r="AJ110" i="5"/>
  <c r="AI110" i="5"/>
  <c r="AH110" i="5"/>
  <c r="AG110" i="5"/>
  <c r="AF110" i="5"/>
  <c r="AE110" i="5"/>
  <c r="AD110" i="5"/>
  <c r="AC110" i="5"/>
  <c r="AB110" i="5"/>
  <c r="AA110" i="5"/>
  <c r="Z110" i="5"/>
  <c r="Y110" i="5"/>
  <c r="C110" i="5"/>
  <c r="B110" i="5"/>
  <c r="AO109" i="5"/>
  <c r="AN109" i="5"/>
  <c r="AM109" i="5"/>
  <c r="AL109" i="5"/>
  <c r="AK109" i="5"/>
  <c r="AJ109" i="5"/>
  <c r="AI109" i="5"/>
  <c r="AH109" i="5"/>
  <c r="AG109" i="5"/>
  <c r="AF109" i="5"/>
  <c r="AE109" i="5"/>
  <c r="AD109" i="5"/>
  <c r="AC109" i="5"/>
  <c r="AB109" i="5"/>
  <c r="AA109" i="5"/>
  <c r="Z109" i="5"/>
  <c r="Y109" i="5"/>
  <c r="R109" i="5"/>
  <c r="Q109" i="5"/>
  <c r="P109" i="5"/>
  <c r="O109" i="5"/>
  <c r="N109" i="5"/>
  <c r="M109" i="5"/>
  <c r="L109" i="5"/>
  <c r="K109" i="5"/>
  <c r="J109" i="5"/>
  <c r="I109" i="5"/>
  <c r="H109" i="5"/>
  <c r="G109" i="5"/>
  <c r="F109" i="5"/>
  <c r="E109" i="5"/>
  <c r="D109" i="5"/>
  <c r="C109" i="5"/>
  <c r="B109" i="5"/>
  <c r="AO107" i="5"/>
  <c r="AN107" i="5"/>
  <c r="AM107" i="5"/>
  <c r="AL107" i="5"/>
  <c r="AK107" i="5"/>
  <c r="AJ107" i="5"/>
  <c r="AI107" i="5"/>
  <c r="AH107" i="5"/>
  <c r="AG107" i="5"/>
  <c r="AF107" i="5"/>
  <c r="AE107" i="5"/>
  <c r="AD107" i="5"/>
  <c r="AC107" i="5"/>
  <c r="AB107" i="5"/>
  <c r="AA107" i="5"/>
  <c r="Z107" i="5"/>
  <c r="Y107" i="5"/>
  <c r="R107" i="5"/>
  <c r="Q107" i="5"/>
  <c r="P107" i="5"/>
  <c r="O107" i="5"/>
  <c r="N107" i="5"/>
  <c r="M107" i="5"/>
  <c r="L107" i="5"/>
  <c r="K107" i="5"/>
  <c r="J107" i="5"/>
  <c r="I107" i="5"/>
  <c r="H107" i="5"/>
  <c r="G107" i="5"/>
  <c r="F107" i="5"/>
  <c r="E107" i="5"/>
  <c r="D107" i="5"/>
  <c r="C107" i="5"/>
  <c r="B107" i="5"/>
  <c r="AO106" i="5"/>
  <c r="AN106" i="5"/>
  <c r="AM106" i="5"/>
  <c r="AL106" i="5"/>
  <c r="AK106" i="5"/>
  <c r="AJ106" i="5"/>
  <c r="AI106" i="5"/>
  <c r="AH106" i="5"/>
  <c r="AG106" i="5"/>
  <c r="AF106" i="5"/>
  <c r="AE106" i="5"/>
  <c r="AD106" i="5"/>
  <c r="AC106" i="5"/>
  <c r="AB106" i="5"/>
  <c r="AA106" i="5"/>
  <c r="Z106" i="5"/>
  <c r="Y106" i="5"/>
  <c r="C106" i="5"/>
  <c r="B106" i="5"/>
  <c r="AO105" i="5"/>
  <c r="AN105" i="5"/>
  <c r="AM105" i="5"/>
  <c r="AL105" i="5"/>
  <c r="AK105" i="5"/>
  <c r="AJ105" i="5"/>
  <c r="AI105" i="5"/>
  <c r="AH105" i="5"/>
  <c r="AG105" i="5"/>
  <c r="AF105" i="5"/>
  <c r="AE105" i="5"/>
  <c r="AD105" i="5"/>
  <c r="AC105" i="5"/>
  <c r="AB105" i="5"/>
  <c r="AA105" i="5"/>
  <c r="Z105" i="5"/>
  <c r="Y105" i="5"/>
  <c r="C105" i="5"/>
  <c r="B105" i="5"/>
  <c r="AO104" i="5"/>
  <c r="AN104" i="5"/>
  <c r="AM104" i="5"/>
  <c r="AL104" i="5"/>
  <c r="AK104" i="5"/>
  <c r="AJ104" i="5"/>
  <c r="AI104" i="5"/>
  <c r="AH104" i="5"/>
  <c r="AG104" i="5"/>
  <c r="AF104" i="5"/>
  <c r="AE104" i="5"/>
  <c r="AD104" i="5"/>
  <c r="AC104" i="5"/>
  <c r="AB104" i="5"/>
  <c r="AA104" i="5"/>
  <c r="Z104" i="5"/>
  <c r="Y104" i="5"/>
  <c r="C104" i="5"/>
  <c r="B104" i="5"/>
  <c r="AO103" i="5"/>
  <c r="AN103" i="5"/>
  <c r="AM103" i="5"/>
  <c r="AL103" i="5"/>
  <c r="AK103" i="5"/>
  <c r="AJ103" i="5"/>
  <c r="AI103" i="5"/>
  <c r="AH103" i="5"/>
  <c r="AG103" i="5"/>
  <c r="AF103" i="5"/>
  <c r="AE103" i="5"/>
  <c r="AD103" i="5"/>
  <c r="AC103" i="5"/>
  <c r="AB103" i="5"/>
  <c r="AA103" i="5"/>
  <c r="Z103" i="5"/>
  <c r="Y103" i="5"/>
  <c r="C103" i="5"/>
  <c r="B103" i="5"/>
  <c r="AO102" i="5"/>
  <c r="AN102" i="5"/>
  <c r="AM102" i="5"/>
  <c r="AL102" i="5"/>
  <c r="AK102" i="5"/>
  <c r="AJ102" i="5"/>
  <c r="AI102" i="5"/>
  <c r="AH102" i="5"/>
  <c r="AG102" i="5"/>
  <c r="AF102" i="5"/>
  <c r="AE102" i="5"/>
  <c r="AD102" i="5"/>
  <c r="AC102" i="5"/>
  <c r="AB102" i="5"/>
  <c r="AA102" i="5"/>
  <c r="Z102" i="5"/>
  <c r="Y102" i="5"/>
  <c r="C102" i="5"/>
  <c r="B102" i="5"/>
  <c r="AO101" i="5"/>
  <c r="AN101" i="5"/>
  <c r="AM101" i="5"/>
  <c r="AL101" i="5"/>
  <c r="AK101" i="5"/>
  <c r="AJ101" i="5"/>
  <c r="AI101" i="5"/>
  <c r="AH101" i="5"/>
  <c r="AG101" i="5"/>
  <c r="AF101" i="5"/>
  <c r="AE101" i="5"/>
  <c r="AD101" i="5"/>
  <c r="AC101" i="5"/>
  <c r="AB101" i="5"/>
  <c r="AA101" i="5"/>
  <c r="Z101" i="5"/>
  <c r="Y101" i="5"/>
  <c r="C101" i="5"/>
  <c r="B101" i="5"/>
  <c r="AO100" i="5"/>
  <c r="AN100" i="5"/>
  <c r="AM100" i="5"/>
  <c r="AL100" i="5"/>
  <c r="AK100" i="5"/>
  <c r="AJ100" i="5"/>
  <c r="AI100" i="5"/>
  <c r="AH100" i="5"/>
  <c r="AG100" i="5"/>
  <c r="AF100" i="5"/>
  <c r="AE100" i="5"/>
  <c r="AD100" i="5"/>
  <c r="AC100" i="5"/>
  <c r="AB100" i="5"/>
  <c r="AA100" i="5"/>
  <c r="Z100" i="5"/>
  <c r="Y100" i="5"/>
  <c r="C100" i="5"/>
  <c r="B100" i="5"/>
  <c r="AO99" i="5"/>
  <c r="AN99" i="5"/>
  <c r="AM99" i="5"/>
  <c r="AL99" i="5"/>
  <c r="AK99" i="5"/>
  <c r="AJ99" i="5"/>
  <c r="AI99" i="5"/>
  <c r="AH99" i="5"/>
  <c r="AG99" i="5"/>
  <c r="AF99" i="5"/>
  <c r="AE99" i="5"/>
  <c r="AD99" i="5"/>
  <c r="AC99" i="5"/>
  <c r="AB99" i="5"/>
  <c r="AA99" i="5"/>
  <c r="Z99" i="5"/>
  <c r="Y99" i="5"/>
  <c r="C99" i="5"/>
  <c r="B99" i="5"/>
  <c r="AO98" i="5"/>
  <c r="AN98" i="5"/>
  <c r="AM98" i="5"/>
  <c r="AL98" i="5"/>
  <c r="AK98" i="5"/>
  <c r="AJ98" i="5"/>
  <c r="AI98" i="5"/>
  <c r="AH98" i="5"/>
  <c r="AG98" i="5"/>
  <c r="AF98" i="5"/>
  <c r="AE98" i="5"/>
  <c r="AD98" i="5"/>
  <c r="AC98" i="5"/>
  <c r="AB98" i="5"/>
  <c r="AA98" i="5"/>
  <c r="Z98" i="5"/>
  <c r="Y98" i="5"/>
  <c r="C98" i="5"/>
  <c r="B98" i="5"/>
  <c r="AO97" i="5"/>
  <c r="AN97" i="5"/>
  <c r="AM97" i="5"/>
  <c r="AL97" i="5"/>
  <c r="AK97" i="5"/>
  <c r="AJ97" i="5"/>
  <c r="AI97" i="5"/>
  <c r="AH97" i="5"/>
  <c r="AG97" i="5"/>
  <c r="AF97" i="5"/>
  <c r="AE97" i="5"/>
  <c r="AD97" i="5"/>
  <c r="AC97" i="5"/>
  <c r="AB97" i="5"/>
  <c r="AA97" i="5"/>
  <c r="Z97" i="5"/>
  <c r="Y97" i="5"/>
  <c r="C97" i="5"/>
  <c r="B97" i="5"/>
  <c r="AO95" i="5"/>
  <c r="AN95" i="5"/>
  <c r="AM95" i="5"/>
  <c r="AL95" i="5"/>
  <c r="AK95" i="5"/>
  <c r="AJ95" i="5"/>
  <c r="AI95" i="5"/>
  <c r="AH95" i="5"/>
  <c r="AG95" i="5"/>
  <c r="AF95" i="5"/>
  <c r="AE95" i="5"/>
  <c r="AD95" i="5"/>
  <c r="AC95" i="5"/>
  <c r="AB95" i="5"/>
  <c r="AA95" i="5"/>
  <c r="Z95" i="5"/>
  <c r="Y95" i="5"/>
  <c r="R95" i="5"/>
  <c r="Q95" i="5"/>
  <c r="P95" i="5"/>
  <c r="O95" i="5"/>
  <c r="N95" i="5"/>
  <c r="M95" i="5"/>
  <c r="L95" i="5"/>
  <c r="K95" i="5"/>
  <c r="J95" i="5"/>
  <c r="I95" i="5"/>
  <c r="H95" i="5"/>
  <c r="G95" i="5"/>
  <c r="F95" i="5"/>
  <c r="E95" i="5"/>
  <c r="D95" i="5"/>
  <c r="C95" i="5"/>
  <c r="B95" i="5"/>
  <c r="AO94" i="5"/>
  <c r="AN94" i="5"/>
  <c r="AM94" i="5"/>
  <c r="AL94" i="5"/>
  <c r="AK94" i="5"/>
  <c r="AJ94" i="5"/>
  <c r="AI94" i="5"/>
  <c r="AH94" i="5"/>
  <c r="AG94" i="5"/>
  <c r="AF94" i="5"/>
  <c r="AE94" i="5"/>
  <c r="AD94" i="5"/>
  <c r="AC94" i="5"/>
  <c r="AB94" i="5"/>
  <c r="AA94" i="5"/>
  <c r="Z94" i="5"/>
  <c r="Y94" i="5"/>
  <c r="C94" i="5"/>
  <c r="B94" i="5"/>
  <c r="AO93" i="5"/>
  <c r="AN93" i="5"/>
  <c r="AM93" i="5"/>
  <c r="AL93" i="5"/>
  <c r="AK93" i="5"/>
  <c r="AJ93" i="5"/>
  <c r="AI93" i="5"/>
  <c r="AH93" i="5"/>
  <c r="AG93" i="5"/>
  <c r="AF93" i="5"/>
  <c r="AE93" i="5"/>
  <c r="AD93" i="5"/>
  <c r="AC93" i="5"/>
  <c r="AB93" i="5"/>
  <c r="AA93" i="5"/>
  <c r="Z93" i="5"/>
  <c r="Y93" i="5"/>
  <c r="C93" i="5"/>
  <c r="B93" i="5"/>
  <c r="AO92" i="5"/>
  <c r="AN92" i="5"/>
  <c r="AM92" i="5"/>
  <c r="AL92" i="5"/>
  <c r="AK92" i="5"/>
  <c r="AJ92" i="5"/>
  <c r="AI92" i="5"/>
  <c r="AH92" i="5"/>
  <c r="AG92" i="5"/>
  <c r="AF92" i="5"/>
  <c r="AE92" i="5"/>
  <c r="AD92" i="5"/>
  <c r="AC92" i="5"/>
  <c r="AB92" i="5"/>
  <c r="AA92" i="5"/>
  <c r="Z92" i="5"/>
  <c r="Y92" i="5"/>
  <c r="C92" i="5"/>
  <c r="B92" i="5"/>
  <c r="AO91" i="5"/>
  <c r="AN91" i="5"/>
  <c r="AM91" i="5"/>
  <c r="AL91" i="5"/>
  <c r="AK91" i="5"/>
  <c r="AJ91" i="5"/>
  <c r="AI91" i="5"/>
  <c r="AH91" i="5"/>
  <c r="AG91" i="5"/>
  <c r="AF91" i="5"/>
  <c r="AE91" i="5"/>
  <c r="AD91" i="5"/>
  <c r="AC91" i="5"/>
  <c r="AB91" i="5"/>
  <c r="AA91" i="5"/>
  <c r="Z91" i="5"/>
  <c r="Y91" i="5"/>
  <c r="C91" i="5"/>
  <c r="B91" i="5"/>
  <c r="AO90" i="5"/>
  <c r="AN90" i="5"/>
  <c r="AM90" i="5"/>
  <c r="AL90" i="5"/>
  <c r="AK90" i="5"/>
  <c r="AJ90" i="5"/>
  <c r="AI90" i="5"/>
  <c r="AH90" i="5"/>
  <c r="AG90" i="5"/>
  <c r="AF90" i="5"/>
  <c r="AE90" i="5"/>
  <c r="AD90" i="5"/>
  <c r="AC90" i="5"/>
  <c r="AB90" i="5"/>
  <c r="AA90" i="5"/>
  <c r="Z90" i="5"/>
  <c r="Y90" i="5"/>
  <c r="C90" i="5"/>
  <c r="B90" i="5"/>
  <c r="AO89" i="5"/>
  <c r="AN89" i="5"/>
  <c r="AM89" i="5"/>
  <c r="AL89" i="5"/>
  <c r="AK89" i="5"/>
  <c r="AJ89" i="5"/>
  <c r="AI89" i="5"/>
  <c r="AH89" i="5"/>
  <c r="AG89" i="5"/>
  <c r="AF89" i="5"/>
  <c r="AE89" i="5"/>
  <c r="AD89" i="5"/>
  <c r="AC89" i="5"/>
  <c r="AB89" i="5"/>
  <c r="AA89" i="5"/>
  <c r="Z89" i="5"/>
  <c r="Y89" i="5"/>
  <c r="C89" i="5"/>
  <c r="B89" i="5"/>
  <c r="AO88" i="5"/>
  <c r="AN88" i="5"/>
  <c r="AM88" i="5"/>
  <c r="AL88" i="5"/>
  <c r="AK88" i="5"/>
  <c r="AJ88" i="5"/>
  <c r="AI88" i="5"/>
  <c r="AH88" i="5"/>
  <c r="AG88" i="5"/>
  <c r="AF88" i="5"/>
  <c r="AE88" i="5"/>
  <c r="AD88" i="5"/>
  <c r="AC88" i="5"/>
  <c r="AB88" i="5"/>
  <c r="AA88" i="5"/>
  <c r="Z88" i="5"/>
  <c r="Y88" i="5"/>
  <c r="C88" i="5"/>
  <c r="B88" i="5"/>
  <c r="AO87" i="5"/>
  <c r="AN87" i="5"/>
  <c r="AM87" i="5"/>
  <c r="AL87" i="5"/>
  <c r="AK87" i="5"/>
  <c r="AJ87" i="5"/>
  <c r="AI87" i="5"/>
  <c r="AH87" i="5"/>
  <c r="AG87" i="5"/>
  <c r="AF87" i="5"/>
  <c r="AE87" i="5"/>
  <c r="AD87" i="5"/>
  <c r="AC87" i="5"/>
  <c r="AB87" i="5"/>
  <c r="AA87" i="5"/>
  <c r="Z87" i="5"/>
  <c r="Y87" i="5"/>
  <c r="C87" i="5"/>
  <c r="B87" i="5"/>
  <c r="AO86" i="5"/>
  <c r="AN86" i="5"/>
  <c r="AM86" i="5"/>
  <c r="AL86" i="5"/>
  <c r="AK86" i="5"/>
  <c r="AJ86" i="5"/>
  <c r="AI86" i="5"/>
  <c r="AH86" i="5"/>
  <c r="AG86" i="5"/>
  <c r="AF86" i="5"/>
  <c r="AE86" i="5"/>
  <c r="AD86" i="5"/>
  <c r="AC86" i="5"/>
  <c r="AB86" i="5"/>
  <c r="AA86" i="5"/>
  <c r="Z86" i="5"/>
  <c r="Y86" i="5"/>
  <c r="C86" i="5"/>
  <c r="B86" i="5"/>
  <c r="AO85" i="5"/>
  <c r="AN85" i="5"/>
  <c r="AM85" i="5"/>
  <c r="AL85" i="5"/>
  <c r="AK85" i="5"/>
  <c r="AJ85" i="5"/>
  <c r="AI85" i="5"/>
  <c r="AH85" i="5"/>
  <c r="AG85" i="5"/>
  <c r="AF85" i="5"/>
  <c r="AE85" i="5"/>
  <c r="AD85" i="5"/>
  <c r="AC85" i="5"/>
  <c r="AB85" i="5"/>
  <c r="AA85" i="5"/>
  <c r="Z85" i="5"/>
  <c r="Y85" i="5"/>
  <c r="C85" i="5"/>
  <c r="B85" i="5"/>
  <c r="AO84" i="5"/>
  <c r="AN84" i="5"/>
  <c r="AM84" i="5"/>
  <c r="AL84" i="5"/>
  <c r="AK84" i="5"/>
  <c r="AJ84" i="5"/>
  <c r="AI84" i="5"/>
  <c r="AH84" i="5"/>
  <c r="AG84" i="5"/>
  <c r="AF84" i="5"/>
  <c r="AE84" i="5"/>
  <c r="AD84" i="5"/>
  <c r="AC84" i="5"/>
  <c r="AB84" i="5"/>
  <c r="AA84" i="5"/>
  <c r="Z84" i="5"/>
  <c r="Y84" i="5"/>
  <c r="C84" i="5"/>
  <c r="B84" i="5"/>
  <c r="AO83" i="5"/>
  <c r="AN83" i="5"/>
  <c r="AM83" i="5"/>
  <c r="AL83" i="5"/>
  <c r="AK83" i="5"/>
  <c r="AJ83" i="5"/>
  <c r="AI83" i="5"/>
  <c r="AH83" i="5"/>
  <c r="AG83" i="5"/>
  <c r="AF83" i="5"/>
  <c r="AE83" i="5"/>
  <c r="AD83" i="5"/>
  <c r="AC83" i="5"/>
  <c r="AB83" i="5"/>
  <c r="AA83" i="5"/>
  <c r="Z83" i="5"/>
  <c r="Y83" i="5"/>
  <c r="C83" i="5"/>
  <c r="B83" i="5"/>
  <c r="AO81" i="5"/>
  <c r="AN81" i="5"/>
  <c r="AM81" i="5"/>
  <c r="AL81" i="5"/>
  <c r="AK81" i="5"/>
  <c r="AJ81" i="5"/>
  <c r="AI81" i="5"/>
  <c r="AH81" i="5"/>
  <c r="AG81" i="5"/>
  <c r="AF81" i="5"/>
  <c r="AE81" i="5"/>
  <c r="AD81" i="5"/>
  <c r="AC81" i="5"/>
  <c r="AB81" i="5"/>
  <c r="AA81" i="5"/>
  <c r="Z81" i="5"/>
  <c r="Y81" i="5"/>
  <c r="R81" i="5"/>
  <c r="Q81" i="5"/>
  <c r="P81" i="5"/>
  <c r="O81" i="5"/>
  <c r="N81" i="5"/>
  <c r="M81" i="5"/>
  <c r="L81" i="5"/>
  <c r="K81" i="5"/>
  <c r="J81" i="5"/>
  <c r="I81" i="5"/>
  <c r="H81" i="5"/>
  <c r="G81" i="5"/>
  <c r="F81" i="5"/>
  <c r="E81" i="5"/>
  <c r="C81" i="5"/>
  <c r="B81" i="5"/>
  <c r="AO80" i="5"/>
  <c r="AN80" i="5"/>
  <c r="AM80" i="5"/>
  <c r="AL80" i="5"/>
  <c r="AK80" i="5"/>
  <c r="AJ80" i="5"/>
  <c r="AI80" i="5"/>
  <c r="AH80" i="5"/>
  <c r="AG80" i="5"/>
  <c r="AF80" i="5"/>
  <c r="AE80" i="5"/>
  <c r="AD80" i="5"/>
  <c r="AC80" i="5"/>
  <c r="AB80" i="5"/>
  <c r="AA80" i="5"/>
  <c r="Z80" i="5"/>
  <c r="Y80" i="5"/>
  <c r="C80" i="5"/>
  <c r="B80" i="5"/>
  <c r="AO79" i="5"/>
  <c r="AN79" i="5"/>
  <c r="AM79" i="5"/>
  <c r="AL79" i="5"/>
  <c r="AK79" i="5"/>
  <c r="AJ79" i="5"/>
  <c r="AI79" i="5"/>
  <c r="AH79" i="5"/>
  <c r="AG79" i="5"/>
  <c r="AF79" i="5"/>
  <c r="AE79" i="5"/>
  <c r="AD79" i="5"/>
  <c r="AC79" i="5"/>
  <c r="AB79" i="5"/>
  <c r="AA79" i="5"/>
  <c r="Z79" i="5"/>
  <c r="Y79" i="5"/>
  <c r="C79" i="5"/>
  <c r="B79" i="5"/>
  <c r="AO78" i="5"/>
  <c r="AN78" i="5"/>
  <c r="AM78" i="5"/>
  <c r="AL78" i="5"/>
  <c r="AK78" i="5"/>
  <c r="AJ78" i="5"/>
  <c r="AI78" i="5"/>
  <c r="AH78" i="5"/>
  <c r="AG78" i="5"/>
  <c r="AF78" i="5"/>
  <c r="AE78" i="5"/>
  <c r="AD78" i="5"/>
  <c r="AC78" i="5"/>
  <c r="AB78" i="5"/>
  <c r="AA78" i="5"/>
  <c r="Z78" i="5"/>
  <c r="Y78" i="5"/>
  <c r="C78" i="5"/>
  <c r="B78" i="5"/>
  <c r="AO77" i="5"/>
  <c r="AN77" i="5"/>
  <c r="AM77" i="5"/>
  <c r="AL77" i="5"/>
  <c r="AK77" i="5"/>
  <c r="AJ77" i="5"/>
  <c r="AI77" i="5"/>
  <c r="AH77" i="5"/>
  <c r="AG77" i="5"/>
  <c r="AF77" i="5"/>
  <c r="AE77" i="5"/>
  <c r="AD77" i="5"/>
  <c r="AC77" i="5"/>
  <c r="AB77" i="5"/>
  <c r="AA77" i="5"/>
  <c r="Z77" i="5"/>
  <c r="Y77" i="5"/>
  <c r="C77" i="5"/>
  <c r="B77" i="5"/>
  <c r="AO76" i="5"/>
  <c r="AN76" i="5"/>
  <c r="AM76" i="5"/>
  <c r="AL76" i="5"/>
  <c r="AK76" i="5"/>
  <c r="AJ76" i="5"/>
  <c r="AI76" i="5"/>
  <c r="AH76" i="5"/>
  <c r="AG76" i="5"/>
  <c r="AF76" i="5"/>
  <c r="AE76" i="5"/>
  <c r="AD76" i="5"/>
  <c r="AC76" i="5"/>
  <c r="AB76" i="5"/>
  <c r="AA76" i="5"/>
  <c r="Z76" i="5"/>
  <c r="Y76" i="5"/>
  <c r="C76" i="5"/>
  <c r="B76" i="5"/>
  <c r="AO75" i="5"/>
  <c r="AN75" i="5"/>
  <c r="AM75" i="5"/>
  <c r="AL75" i="5"/>
  <c r="AK75" i="5"/>
  <c r="AJ75" i="5"/>
  <c r="AI75" i="5"/>
  <c r="AH75" i="5"/>
  <c r="AG75" i="5"/>
  <c r="AF75" i="5"/>
  <c r="AE75" i="5"/>
  <c r="AD75" i="5"/>
  <c r="AC75" i="5"/>
  <c r="AB75" i="5"/>
  <c r="AA75" i="5"/>
  <c r="Z75" i="5"/>
  <c r="Y75" i="5"/>
  <c r="C75" i="5"/>
  <c r="B75" i="5"/>
  <c r="AO74" i="5"/>
  <c r="AN74" i="5"/>
  <c r="AM74" i="5"/>
  <c r="AL74" i="5"/>
  <c r="AK74" i="5"/>
  <c r="AJ74" i="5"/>
  <c r="AI74" i="5"/>
  <c r="AH74" i="5"/>
  <c r="AG74" i="5"/>
  <c r="AF74" i="5"/>
  <c r="AE74" i="5"/>
  <c r="AD74" i="5"/>
  <c r="AC74" i="5"/>
  <c r="AB74" i="5"/>
  <c r="AA74" i="5"/>
  <c r="Z74" i="5"/>
  <c r="Y74" i="5"/>
  <c r="C74" i="5"/>
  <c r="B74" i="5"/>
  <c r="AO73" i="5"/>
  <c r="AN73" i="5"/>
  <c r="AM73" i="5"/>
  <c r="AL73" i="5"/>
  <c r="AK73" i="5"/>
  <c r="AJ73" i="5"/>
  <c r="AI73" i="5"/>
  <c r="AH73" i="5"/>
  <c r="AG73" i="5"/>
  <c r="AF73" i="5"/>
  <c r="AE73" i="5"/>
  <c r="AD73" i="5"/>
  <c r="AC73" i="5"/>
  <c r="AB73" i="5"/>
  <c r="AA73" i="5"/>
  <c r="Z73" i="5"/>
  <c r="Y73" i="5"/>
  <c r="C73" i="5"/>
  <c r="B73" i="5"/>
  <c r="AO72" i="5"/>
  <c r="AN72" i="5"/>
  <c r="AM72" i="5"/>
  <c r="AL72" i="5"/>
  <c r="AK72" i="5"/>
  <c r="AJ72" i="5"/>
  <c r="AI72" i="5"/>
  <c r="AH72" i="5"/>
  <c r="AG72" i="5"/>
  <c r="AF72" i="5"/>
  <c r="AE72" i="5"/>
  <c r="AD72" i="5"/>
  <c r="AC72" i="5"/>
  <c r="AB72" i="5"/>
  <c r="AA72" i="5"/>
  <c r="Z72" i="5"/>
  <c r="Y72" i="5"/>
  <c r="C72" i="5"/>
  <c r="B72" i="5"/>
  <c r="AO71" i="5"/>
  <c r="AN71" i="5"/>
  <c r="AM71" i="5"/>
  <c r="AL71" i="5"/>
  <c r="AK71" i="5"/>
  <c r="AJ71" i="5"/>
  <c r="AI71" i="5"/>
  <c r="AH71" i="5"/>
  <c r="AG71" i="5"/>
  <c r="AF71" i="5"/>
  <c r="AE71" i="5"/>
  <c r="AD71" i="5"/>
  <c r="AC71" i="5"/>
  <c r="AB71" i="5"/>
  <c r="AA71" i="5"/>
  <c r="Z71" i="5"/>
  <c r="Y71" i="5"/>
  <c r="C71" i="5"/>
  <c r="B71" i="5"/>
  <c r="AO70" i="5"/>
  <c r="AN70" i="5"/>
  <c r="AM70" i="5"/>
  <c r="AL70" i="5"/>
  <c r="AK70" i="5"/>
  <c r="AJ70" i="5"/>
  <c r="AI70" i="5"/>
  <c r="AH70" i="5"/>
  <c r="AG70" i="5"/>
  <c r="AF70" i="5"/>
  <c r="AE70" i="5"/>
  <c r="AD70" i="5"/>
  <c r="AC70" i="5"/>
  <c r="AB70" i="5"/>
  <c r="AA70" i="5"/>
  <c r="Z70" i="5"/>
  <c r="Y70" i="5"/>
  <c r="C70" i="5"/>
  <c r="B70" i="5"/>
  <c r="AO69" i="5"/>
  <c r="AN69" i="5"/>
  <c r="AM69" i="5"/>
  <c r="AL69" i="5"/>
  <c r="AK69" i="5"/>
  <c r="AJ69" i="5"/>
  <c r="AI69" i="5"/>
  <c r="AH69" i="5"/>
  <c r="AG69" i="5"/>
  <c r="AF69" i="5"/>
  <c r="AE69" i="5"/>
  <c r="AD69" i="5"/>
  <c r="AC69" i="5"/>
  <c r="AB69" i="5"/>
  <c r="AA69" i="5"/>
  <c r="Z69" i="5"/>
  <c r="Y69" i="5"/>
  <c r="C69" i="5"/>
  <c r="B69" i="5"/>
  <c r="AO68" i="5"/>
  <c r="AN68" i="5"/>
  <c r="AM68" i="5"/>
  <c r="AL68" i="5"/>
  <c r="AK68" i="5"/>
  <c r="AJ68" i="5"/>
  <c r="AI68" i="5"/>
  <c r="AH68" i="5"/>
  <c r="AG68" i="5"/>
  <c r="AF68" i="5"/>
  <c r="AE68" i="5"/>
  <c r="AD68" i="5"/>
  <c r="AC68" i="5"/>
  <c r="AB68" i="5"/>
  <c r="AA68" i="5"/>
  <c r="Z68" i="5"/>
  <c r="Y68" i="5"/>
  <c r="C68" i="5"/>
  <c r="B68" i="5"/>
  <c r="AO66" i="5"/>
  <c r="AN66" i="5"/>
  <c r="AM66" i="5"/>
  <c r="AL66" i="5"/>
  <c r="AK66" i="5"/>
  <c r="AJ66" i="5"/>
  <c r="AI66" i="5"/>
  <c r="AH66" i="5"/>
  <c r="AG66" i="5"/>
  <c r="AF66" i="5"/>
  <c r="AE66" i="5"/>
  <c r="AD66" i="5"/>
  <c r="AC66" i="5"/>
  <c r="AB66" i="5"/>
  <c r="AA66" i="5"/>
  <c r="Z66" i="5"/>
  <c r="Y66" i="5"/>
  <c r="R66" i="5"/>
  <c r="Q66" i="5"/>
  <c r="P66" i="5"/>
  <c r="O66" i="5"/>
  <c r="N66" i="5"/>
  <c r="M66" i="5"/>
  <c r="L66" i="5"/>
  <c r="K66" i="5"/>
  <c r="J66" i="5"/>
  <c r="I66" i="5"/>
  <c r="H66" i="5"/>
  <c r="G66" i="5"/>
  <c r="F66" i="5"/>
  <c r="E66" i="5"/>
  <c r="D66" i="5"/>
  <c r="C66" i="5"/>
  <c r="B66" i="5"/>
  <c r="AO65" i="5"/>
  <c r="AN65" i="5"/>
  <c r="AM65" i="5"/>
  <c r="AL65" i="5"/>
  <c r="AK65" i="5"/>
  <c r="AJ65" i="5"/>
  <c r="AI65" i="5"/>
  <c r="AH65" i="5"/>
  <c r="AG65" i="5"/>
  <c r="AF65" i="5"/>
  <c r="AE65" i="5"/>
  <c r="AD65" i="5"/>
  <c r="AC65" i="5"/>
  <c r="AB65" i="5"/>
  <c r="AA65" i="5"/>
  <c r="Z65" i="5"/>
  <c r="Y65" i="5"/>
  <c r="C65" i="5"/>
  <c r="B65" i="5"/>
  <c r="AO64" i="5"/>
  <c r="AN64" i="5"/>
  <c r="AM64" i="5"/>
  <c r="AL64" i="5"/>
  <c r="AK64" i="5"/>
  <c r="AJ64" i="5"/>
  <c r="AI64" i="5"/>
  <c r="AH64" i="5"/>
  <c r="AG64" i="5"/>
  <c r="AF64" i="5"/>
  <c r="AE64" i="5"/>
  <c r="AD64" i="5"/>
  <c r="AC64" i="5"/>
  <c r="AB64" i="5"/>
  <c r="AA64" i="5"/>
  <c r="Z64" i="5"/>
  <c r="Y64" i="5"/>
  <c r="C64" i="5"/>
  <c r="B64" i="5"/>
  <c r="AO63" i="5"/>
  <c r="AN63" i="5"/>
  <c r="AM63" i="5"/>
  <c r="AL63" i="5"/>
  <c r="AK63" i="5"/>
  <c r="AJ63" i="5"/>
  <c r="AI63" i="5"/>
  <c r="AH63" i="5"/>
  <c r="AG63" i="5"/>
  <c r="AF63" i="5"/>
  <c r="AE63" i="5"/>
  <c r="AD63" i="5"/>
  <c r="AC63" i="5"/>
  <c r="AB63" i="5"/>
  <c r="AA63" i="5"/>
  <c r="Z63" i="5"/>
  <c r="Y63" i="5"/>
  <c r="C63" i="5"/>
  <c r="B63" i="5"/>
  <c r="AO61" i="5"/>
  <c r="AN61" i="5"/>
  <c r="AM61" i="5"/>
  <c r="AL61" i="5"/>
  <c r="AK61" i="5"/>
  <c r="AJ61" i="5"/>
  <c r="AI61" i="5"/>
  <c r="AH61" i="5"/>
  <c r="AG61" i="5"/>
  <c r="AF61" i="5"/>
  <c r="AE61" i="5"/>
  <c r="AD61" i="5"/>
  <c r="AC61" i="5"/>
  <c r="AB61" i="5"/>
  <c r="AA61" i="5"/>
  <c r="Z61" i="5"/>
  <c r="Y61" i="5"/>
  <c r="R61" i="5"/>
  <c r="Q61" i="5"/>
  <c r="P61" i="5"/>
  <c r="O61" i="5"/>
  <c r="N61" i="5"/>
  <c r="M61" i="5"/>
  <c r="L61" i="5"/>
  <c r="K61" i="5"/>
  <c r="I61" i="5"/>
  <c r="H61" i="5"/>
  <c r="G61" i="5"/>
  <c r="F61" i="5"/>
  <c r="E61" i="5"/>
  <c r="D61" i="5"/>
  <c r="C61" i="5"/>
  <c r="B61" i="5"/>
  <c r="AO60" i="5"/>
  <c r="AN60" i="5"/>
  <c r="AM60" i="5"/>
  <c r="AL60" i="5"/>
  <c r="AK60" i="5"/>
  <c r="AJ60" i="5"/>
  <c r="AI60" i="5"/>
  <c r="AH60" i="5"/>
  <c r="AG60" i="5"/>
  <c r="AF60" i="5"/>
  <c r="AE60" i="5"/>
  <c r="AD60" i="5"/>
  <c r="AC60" i="5"/>
  <c r="AB60" i="5"/>
  <c r="AA60" i="5"/>
  <c r="Z60" i="5"/>
  <c r="Y60" i="5"/>
  <c r="C60" i="5"/>
  <c r="B60" i="5"/>
  <c r="AO59" i="5"/>
  <c r="AN59" i="5"/>
  <c r="AM59" i="5"/>
  <c r="AL59" i="5"/>
  <c r="AK59" i="5"/>
  <c r="AJ59" i="5"/>
  <c r="AI59" i="5"/>
  <c r="AH59" i="5"/>
  <c r="AG59" i="5"/>
  <c r="AF59" i="5"/>
  <c r="AE59" i="5"/>
  <c r="AD59" i="5"/>
  <c r="AC59" i="5"/>
  <c r="AB59" i="5"/>
  <c r="AA59" i="5"/>
  <c r="Z59" i="5"/>
  <c r="Y59" i="5"/>
  <c r="C59" i="5"/>
  <c r="B59" i="5"/>
  <c r="AO58" i="5"/>
  <c r="AN58" i="5"/>
  <c r="AM58" i="5"/>
  <c r="AL58" i="5"/>
  <c r="AK58" i="5"/>
  <c r="AJ58" i="5"/>
  <c r="AI58" i="5"/>
  <c r="AH58" i="5"/>
  <c r="AG58" i="5"/>
  <c r="AF58" i="5"/>
  <c r="AE58" i="5"/>
  <c r="AD58" i="5"/>
  <c r="AC58" i="5"/>
  <c r="AB58" i="5"/>
  <c r="AA58" i="5"/>
  <c r="Z58" i="5"/>
  <c r="Y58" i="5"/>
  <c r="C58" i="5"/>
  <c r="B58" i="5"/>
  <c r="AO57" i="5"/>
  <c r="AN57" i="5"/>
  <c r="AM57" i="5"/>
  <c r="AL57" i="5"/>
  <c r="AK57" i="5"/>
  <c r="AJ57" i="5"/>
  <c r="AI57" i="5"/>
  <c r="AH57" i="5"/>
  <c r="AG57" i="5"/>
  <c r="AF57" i="5"/>
  <c r="AE57" i="5"/>
  <c r="AD57" i="5"/>
  <c r="AC57" i="5"/>
  <c r="AB57" i="5"/>
  <c r="AA57" i="5"/>
  <c r="Z57" i="5"/>
  <c r="Y57" i="5"/>
  <c r="C57" i="5"/>
  <c r="B57" i="5"/>
  <c r="AO56" i="5"/>
  <c r="AN56" i="5"/>
  <c r="AM56" i="5"/>
  <c r="AL56" i="5"/>
  <c r="AK56" i="5"/>
  <c r="AJ56" i="5"/>
  <c r="AI56" i="5"/>
  <c r="AH56" i="5"/>
  <c r="AG56" i="5"/>
  <c r="AF56" i="5"/>
  <c r="AE56" i="5"/>
  <c r="AD56" i="5"/>
  <c r="AC56" i="5"/>
  <c r="AB56" i="5"/>
  <c r="AA56" i="5"/>
  <c r="Z56" i="5"/>
  <c r="Y56" i="5"/>
  <c r="C56" i="5"/>
  <c r="B56" i="5"/>
  <c r="AO55" i="5"/>
  <c r="AN55" i="5"/>
  <c r="AM55" i="5"/>
  <c r="AL55" i="5"/>
  <c r="AK55" i="5"/>
  <c r="AJ55" i="5"/>
  <c r="AI55" i="5"/>
  <c r="AH55" i="5"/>
  <c r="AG55" i="5"/>
  <c r="AF55" i="5"/>
  <c r="AE55" i="5"/>
  <c r="AD55" i="5"/>
  <c r="AC55" i="5"/>
  <c r="AB55" i="5"/>
  <c r="AA55" i="5"/>
  <c r="Z55" i="5"/>
  <c r="Y55" i="5"/>
  <c r="C55" i="5"/>
  <c r="B55" i="5"/>
  <c r="AO54" i="5"/>
  <c r="AN54" i="5"/>
  <c r="AM54" i="5"/>
  <c r="AL54" i="5"/>
  <c r="AK54" i="5"/>
  <c r="AJ54" i="5"/>
  <c r="AI54" i="5"/>
  <c r="AH54" i="5"/>
  <c r="AG54" i="5"/>
  <c r="AF54" i="5"/>
  <c r="AE54" i="5"/>
  <c r="AD54" i="5"/>
  <c r="AC54" i="5"/>
  <c r="AB54" i="5"/>
  <c r="AA54" i="5"/>
  <c r="Z54" i="5"/>
  <c r="Y54" i="5"/>
  <c r="C54" i="5"/>
  <c r="B54" i="5"/>
  <c r="AO53" i="5"/>
  <c r="AN53" i="5"/>
  <c r="AM53" i="5"/>
  <c r="AL53" i="5"/>
  <c r="AK53" i="5"/>
  <c r="AJ53" i="5"/>
  <c r="AI53" i="5"/>
  <c r="AH53" i="5"/>
  <c r="AG53" i="5"/>
  <c r="AF53" i="5"/>
  <c r="AE53" i="5"/>
  <c r="AD53" i="5"/>
  <c r="AC53" i="5"/>
  <c r="AB53" i="5"/>
  <c r="AA53" i="5"/>
  <c r="Z53" i="5"/>
  <c r="Y53" i="5"/>
  <c r="C53" i="5"/>
  <c r="B53" i="5"/>
  <c r="AO52" i="5"/>
  <c r="AN52" i="5"/>
  <c r="AM52" i="5"/>
  <c r="AL52" i="5"/>
  <c r="AK52" i="5"/>
  <c r="AJ52" i="5"/>
  <c r="AI52" i="5"/>
  <c r="AH52" i="5"/>
  <c r="AG52" i="5"/>
  <c r="AF52" i="5"/>
  <c r="AE52" i="5"/>
  <c r="AD52" i="5"/>
  <c r="AC52" i="5"/>
  <c r="AB52" i="5"/>
  <c r="AA52" i="5"/>
  <c r="Z52" i="5"/>
  <c r="Y52" i="5"/>
  <c r="C52" i="5"/>
  <c r="B52" i="5"/>
  <c r="AO50" i="5"/>
  <c r="AN50" i="5"/>
  <c r="AM50" i="5"/>
  <c r="AL50" i="5"/>
  <c r="AK50" i="5"/>
  <c r="AJ50" i="5"/>
  <c r="AI50" i="5"/>
  <c r="AH50" i="5"/>
  <c r="AG50" i="5"/>
  <c r="AF50" i="5"/>
  <c r="AE50" i="5"/>
  <c r="AD50" i="5"/>
  <c r="AC50" i="5"/>
  <c r="AB50" i="5"/>
  <c r="AA50" i="5"/>
  <c r="Z50" i="5"/>
  <c r="Y50" i="5"/>
  <c r="R50" i="5"/>
  <c r="Q50" i="5"/>
  <c r="P50" i="5"/>
  <c r="O50" i="5"/>
  <c r="N50" i="5"/>
  <c r="M50" i="5"/>
  <c r="L50" i="5"/>
  <c r="K50" i="5"/>
  <c r="J50" i="5"/>
  <c r="I50" i="5"/>
  <c r="H50" i="5"/>
  <c r="G50" i="5"/>
  <c r="F50" i="5"/>
  <c r="E50" i="5"/>
  <c r="D50" i="5"/>
  <c r="C50" i="5"/>
  <c r="B50" i="5"/>
  <c r="AO49" i="5"/>
  <c r="AN49" i="5"/>
  <c r="AM49" i="5"/>
  <c r="AL49" i="5"/>
  <c r="AK49" i="5"/>
  <c r="AJ49" i="5"/>
  <c r="AI49" i="5"/>
  <c r="AH49" i="5"/>
  <c r="AG49" i="5"/>
  <c r="AF49" i="5"/>
  <c r="AE49" i="5"/>
  <c r="AD49" i="5"/>
  <c r="AC49" i="5"/>
  <c r="AB49" i="5"/>
  <c r="AA49" i="5"/>
  <c r="Z49" i="5"/>
  <c r="Y49" i="5"/>
  <c r="C49" i="5"/>
  <c r="B49" i="5"/>
  <c r="AO48" i="5"/>
  <c r="AN48" i="5"/>
  <c r="AM48" i="5"/>
  <c r="AL48" i="5"/>
  <c r="AK48" i="5"/>
  <c r="AJ48" i="5"/>
  <c r="AI48" i="5"/>
  <c r="AH48" i="5"/>
  <c r="AG48" i="5"/>
  <c r="AF48" i="5"/>
  <c r="AE48" i="5"/>
  <c r="AD48" i="5"/>
  <c r="AC48" i="5"/>
  <c r="AB48" i="5"/>
  <c r="AA48" i="5"/>
  <c r="Z48" i="5"/>
  <c r="Y48" i="5"/>
  <c r="C48" i="5"/>
  <c r="B48" i="5"/>
  <c r="AO47" i="5"/>
  <c r="AN47" i="5"/>
  <c r="AM47" i="5"/>
  <c r="AL47" i="5"/>
  <c r="AK47" i="5"/>
  <c r="AJ47" i="5"/>
  <c r="AI47" i="5"/>
  <c r="AH47" i="5"/>
  <c r="AG47" i="5"/>
  <c r="AF47" i="5"/>
  <c r="AE47" i="5"/>
  <c r="AD47" i="5"/>
  <c r="AC47" i="5"/>
  <c r="AB47" i="5"/>
  <c r="AA47" i="5"/>
  <c r="Z47" i="5"/>
  <c r="Y47" i="5"/>
  <c r="C47" i="5"/>
  <c r="B47" i="5"/>
  <c r="AO46" i="5"/>
  <c r="AN46" i="5"/>
  <c r="AM46" i="5"/>
  <c r="AL46" i="5"/>
  <c r="AK46" i="5"/>
  <c r="AJ46" i="5"/>
  <c r="AI46" i="5"/>
  <c r="AH46" i="5"/>
  <c r="AG46" i="5"/>
  <c r="AF46" i="5"/>
  <c r="AE46" i="5"/>
  <c r="AD46" i="5"/>
  <c r="AC46" i="5"/>
  <c r="AB46" i="5"/>
  <c r="AA46" i="5"/>
  <c r="Z46" i="5"/>
  <c r="Y46" i="5"/>
  <c r="C46" i="5"/>
  <c r="B46" i="5"/>
  <c r="AO44" i="5"/>
  <c r="AN44" i="5"/>
  <c r="AM44" i="5"/>
  <c r="AL44" i="5"/>
  <c r="AK44" i="5"/>
  <c r="AJ44" i="5"/>
  <c r="AI44" i="5"/>
  <c r="AH44" i="5"/>
  <c r="AG44" i="5"/>
  <c r="AF44" i="5"/>
  <c r="AE44" i="5"/>
  <c r="AD44" i="5"/>
  <c r="AC44" i="5"/>
  <c r="AB44" i="5"/>
  <c r="AA44" i="5"/>
  <c r="Z44" i="5"/>
  <c r="Y44" i="5"/>
  <c r="R44" i="5"/>
  <c r="Q44" i="5"/>
  <c r="P44" i="5"/>
  <c r="O44" i="5"/>
  <c r="N44" i="5"/>
  <c r="M44" i="5"/>
  <c r="L44" i="5"/>
  <c r="K44" i="5"/>
  <c r="J44" i="5"/>
  <c r="I44" i="5"/>
  <c r="H44" i="5"/>
  <c r="G44" i="5"/>
  <c r="F44" i="5"/>
  <c r="E44" i="5"/>
  <c r="D44" i="5"/>
  <c r="C44" i="5"/>
  <c r="B44" i="5"/>
  <c r="AO43" i="5"/>
  <c r="AN43" i="5"/>
  <c r="AM43" i="5"/>
  <c r="AL43" i="5"/>
  <c r="AK43" i="5"/>
  <c r="AJ43" i="5"/>
  <c r="AI43" i="5"/>
  <c r="AH43" i="5"/>
  <c r="AG43" i="5"/>
  <c r="AF43" i="5"/>
  <c r="AE43" i="5"/>
  <c r="AD43" i="5"/>
  <c r="AC43" i="5"/>
  <c r="AB43" i="5"/>
  <c r="AA43" i="5"/>
  <c r="Z43" i="5"/>
  <c r="Y43" i="5"/>
  <c r="C43" i="5"/>
  <c r="B43" i="5"/>
  <c r="AO41" i="5"/>
  <c r="AN41" i="5"/>
  <c r="AM41" i="5"/>
  <c r="AL41" i="5"/>
  <c r="AK41" i="5"/>
  <c r="AJ41" i="5"/>
  <c r="AI41" i="5"/>
  <c r="AH41" i="5"/>
  <c r="AG41" i="5"/>
  <c r="AF41" i="5"/>
  <c r="AE41" i="5"/>
  <c r="AD41" i="5"/>
  <c r="AC41" i="5"/>
  <c r="AB41" i="5"/>
  <c r="AA41" i="5"/>
  <c r="Z41" i="5"/>
  <c r="Y41" i="5"/>
  <c r="R41" i="5"/>
  <c r="Q41" i="5"/>
  <c r="P41" i="5"/>
  <c r="O41" i="5"/>
  <c r="N41" i="5"/>
  <c r="M41" i="5"/>
  <c r="L41" i="5"/>
  <c r="K41" i="5"/>
  <c r="J41" i="5"/>
  <c r="I41" i="5"/>
  <c r="H41" i="5"/>
  <c r="G41" i="5"/>
  <c r="F41" i="5"/>
  <c r="E41" i="5"/>
  <c r="D41" i="5"/>
  <c r="C41" i="5"/>
  <c r="B41" i="5"/>
  <c r="AO40" i="5"/>
  <c r="AN40" i="5"/>
  <c r="AM40" i="5"/>
  <c r="AL40" i="5"/>
  <c r="AK40" i="5"/>
  <c r="AJ40" i="5"/>
  <c r="AI40" i="5"/>
  <c r="AH40" i="5"/>
  <c r="AG40" i="5"/>
  <c r="AF40" i="5"/>
  <c r="AE40" i="5"/>
  <c r="AD40" i="5"/>
  <c r="AC40" i="5"/>
  <c r="AB40" i="5"/>
  <c r="AA40" i="5"/>
  <c r="Z40" i="5"/>
  <c r="Y40" i="5"/>
  <c r="C40" i="5"/>
  <c r="B40" i="5"/>
  <c r="AO39" i="5"/>
  <c r="AN39" i="5"/>
  <c r="AM39" i="5"/>
  <c r="AL39" i="5"/>
  <c r="AK39" i="5"/>
  <c r="AJ39" i="5"/>
  <c r="AI39" i="5"/>
  <c r="AH39" i="5"/>
  <c r="AG39" i="5"/>
  <c r="AF39" i="5"/>
  <c r="AE39" i="5"/>
  <c r="AD39" i="5"/>
  <c r="AC39" i="5"/>
  <c r="AB39" i="5"/>
  <c r="AA39" i="5"/>
  <c r="Z39" i="5"/>
  <c r="Y39" i="5"/>
  <c r="C39" i="5"/>
  <c r="B39" i="5"/>
  <c r="AO38" i="5"/>
  <c r="AN38" i="5"/>
  <c r="AM38" i="5"/>
  <c r="AL38" i="5"/>
  <c r="AK38" i="5"/>
  <c r="AJ38" i="5"/>
  <c r="AI38" i="5"/>
  <c r="AH38" i="5"/>
  <c r="AG38" i="5"/>
  <c r="AF38" i="5"/>
  <c r="AE38" i="5"/>
  <c r="AD38" i="5"/>
  <c r="AC38" i="5"/>
  <c r="AB38" i="5"/>
  <c r="AA38" i="5"/>
  <c r="Z38" i="5"/>
  <c r="Y38" i="5"/>
  <c r="C38" i="5"/>
  <c r="B38" i="5"/>
  <c r="AO37" i="5"/>
  <c r="AN37" i="5"/>
  <c r="AM37" i="5"/>
  <c r="AL37" i="5"/>
  <c r="AK37" i="5"/>
  <c r="AJ37" i="5"/>
  <c r="AI37" i="5"/>
  <c r="AH37" i="5"/>
  <c r="AG37" i="5"/>
  <c r="AF37" i="5"/>
  <c r="AE37" i="5"/>
  <c r="AD37" i="5"/>
  <c r="AC37" i="5"/>
  <c r="AB37" i="5"/>
  <c r="AA37" i="5"/>
  <c r="Z37" i="5"/>
  <c r="Y37" i="5"/>
  <c r="C37" i="5"/>
  <c r="B37" i="5"/>
  <c r="AO36" i="5"/>
  <c r="AN36" i="5"/>
  <c r="AM36" i="5"/>
  <c r="AL36" i="5"/>
  <c r="AK36" i="5"/>
  <c r="AJ36" i="5"/>
  <c r="AI36" i="5"/>
  <c r="AH36" i="5"/>
  <c r="AG36" i="5"/>
  <c r="AF36" i="5"/>
  <c r="AE36" i="5"/>
  <c r="AD36" i="5"/>
  <c r="AC36" i="5"/>
  <c r="AB36" i="5"/>
  <c r="AA36" i="5"/>
  <c r="Z36" i="5"/>
  <c r="Y36" i="5"/>
  <c r="C36" i="5"/>
  <c r="B36" i="5"/>
  <c r="AO35" i="5"/>
  <c r="AN35" i="5"/>
  <c r="AM35" i="5"/>
  <c r="AL35" i="5"/>
  <c r="AK35" i="5"/>
  <c r="AJ35" i="5"/>
  <c r="AI35" i="5"/>
  <c r="AH35" i="5"/>
  <c r="AG35" i="5"/>
  <c r="AF35" i="5"/>
  <c r="AE35" i="5"/>
  <c r="AD35" i="5"/>
  <c r="AC35" i="5"/>
  <c r="AB35" i="5"/>
  <c r="AA35" i="5"/>
  <c r="Z35" i="5"/>
  <c r="Y35" i="5"/>
  <c r="C35" i="5"/>
  <c r="B35" i="5"/>
  <c r="AO34" i="5"/>
  <c r="AN34" i="5"/>
  <c r="AM34" i="5"/>
  <c r="AL34" i="5"/>
  <c r="AK34" i="5"/>
  <c r="AJ34" i="5"/>
  <c r="AI34" i="5"/>
  <c r="AH34" i="5"/>
  <c r="AG34" i="5"/>
  <c r="AF34" i="5"/>
  <c r="AE34" i="5"/>
  <c r="AD34" i="5"/>
  <c r="AC34" i="5"/>
  <c r="AB34" i="5"/>
  <c r="AA34" i="5"/>
  <c r="Z34" i="5"/>
  <c r="Y34" i="5"/>
  <c r="C34" i="5"/>
  <c r="B34" i="5"/>
  <c r="AO32" i="5"/>
  <c r="AN32" i="5"/>
  <c r="AM32" i="5"/>
  <c r="AL32" i="5"/>
  <c r="AK32" i="5"/>
  <c r="AJ32" i="5"/>
  <c r="AI32" i="5"/>
  <c r="AH32" i="5"/>
  <c r="AG32" i="5"/>
  <c r="AF32" i="5"/>
  <c r="AE32" i="5"/>
  <c r="AD32" i="5"/>
  <c r="AC32" i="5"/>
  <c r="AB32" i="5"/>
  <c r="AA32" i="5"/>
  <c r="Z32" i="5"/>
  <c r="Y32" i="5"/>
  <c r="R32" i="5"/>
  <c r="Q32" i="5"/>
  <c r="P32" i="5"/>
  <c r="O32" i="5"/>
  <c r="N32" i="5"/>
  <c r="M32" i="5"/>
  <c r="L32" i="5"/>
  <c r="K32" i="5"/>
  <c r="J32" i="5"/>
  <c r="I32" i="5"/>
  <c r="H32" i="5"/>
  <c r="G32" i="5"/>
  <c r="F32" i="5"/>
  <c r="E32" i="5"/>
  <c r="D32" i="5"/>
  <c r="C32" i="5"/>
  <c r="B32" i="5"/>
  <c r="AO31" i="5"/>
  <c r="AN31" i="5"/>
  <c r="AM31" i="5"/>
  <c r="AL31" i="5"/>
  <c r="AK31" i="5"/>
  <c r="AJ31" i="5"/>
  <c r="AI31" i="5"/>
  <c r="AH31" i="5"/>
  <c r="AG31" i="5"/>
  <c r="AF31" i="5"/>
  <c r="AE31" i="5"/>
  <c r="AD31" i="5"/>
  <c r="AC31" i="5"/>
  <c r="AB31" i="5"/>
  <c r="AA31" i="5"/>
  <c r="Z31" i="5"/>
  <c r="Y31" i="5"/>
  <c r="C31" i="5"/>
  <c r="B31" i="5"/>
  <c r="AO30" i="5"/>
  <c r="AN30" i="5"/>
  <c r="AM30" i="5"/>
  <c r="AL30" i="5"/>
  <c r="AK30" i="5"/>
  <c r="AJ30" i="5"/>
  <c r="AI30" i="5"/>
  <c r="AH30" i="5"/>
  <c r="AG30" i="5"/>
  <c r="AF30" i="5"/>
  <c r="AE30" i="5"/>
  <c r="AD30" i="5"/>
  <c r="AC30" i="5"/>
  <c r="AB30" i="5"/>
  <c r="AA30" i="5"/>
  <c r="Z30" i="5"/>
  <c r="Y30" i="5"/>
  <c r="C30" i="5"/>
  <c r="B30" i="5"/>
  <c r="AO29" i="5"/>
  <c r="AN29" i="5"/>
  <c r="AM29" i="5"/>
  <c r="AL29" i="5"/>
  <c r="AK29" i="5"/>
  <c r="AJ29" i="5"/>
  <c r="AI29" i="5"/>
  <c r="AH29" i="5"/>
  <c r="AG29" i="5"/>
  <c r="AF29" i="5"/>
  <c r="AE29" i="5"/>
  <c r="AD29" i="5"/>
  <c r="AC29" i="5"/>
  <c r="AB29" i="5"/>
  <c r="AA29" i="5"/>
  <c r="Z29" i="5"/>
  <c r="Y29" i="5"/>
  <c r="C29" i="5"/>
  <c r="B29" i="5"/>
  <c r="AO28" i="5"/>
  <c r="AN28" i="5"/>
  <c r="AM28" i="5"/>
  <c r="AL28" i="5"/>
  <c r="AK28" i="5"/>
  <c r="AJ28" i="5"/>
  <c r="AI28" i="5"/>
  <c r="AH28" i="5"/>
  <c r="AG28" i="5"/>
  <c r="AF28" i="5"/>
  <c r="AE28" i="5"/>
  <c r="AD28" i="5"/>
  <c r="AC28" i="5"/>
  <c r="AB28" i="5"/>
  <c r="AA28" i="5"/>
  <c r="Z28" i="5"/>
  <c r="Y28" i="5"/>
  <c r="C28" i="5"/>
  <c r="B28" i="5"/>
  <c r="AO27" i="5"/>
  <c r="AN27" i="5"/>
  <c r="AM27" i="5"/>
  <c r="AL27" i="5"/>
  <c r="AK27" i="5"/>
  <c r="AJ27" i="5"/>
  <c r="AI27" i="5"/>
  <c r="AH27" i="5"/>
  <c r="AG27" i="5"/>
  <c r="AF27" i="5"/>
  <c r="AE27" i="5"/>
  <c r="AD27" i="5"/>
  <c r="AC27" i="5"/>
  <c r="AB27" i="5"/>
  <c r="AA27" i="5"/>
  <c r="Z27" i="5"/>
  <c r="Y27" i="5"/>
  <c r="C27" i="5"/>
  <c r="B27" i="5"/>
  <c r="AO26" i="5"/>
  <c r="AN26" i="5"/>
  <c r="AM26" i="5"/>
  <c r="AL26" i="5"/>
  <c r="AK26" i="5"/>
  <c r="AJ26" i="5"/>
  <c r="AI26" i="5"/>
  <c r="AH26" i="5"/>
  <c r="AG26" i="5"/>
  <c r="AF26" i="5"/>
  <c r="AE26" i="5"/>
  <c r="AD26" i="5"/>
  <c r="AC26" i="5"/>
  <c r="AB26" i="5"/>
  <c r="AA26" i="5"/>
  <c r="Z26" i="5"/>
  <c r="Y26" i="5"/>
  <c r="C26" i="5"/>
  <c r="B26" i="5"/>
  <c r="AO25" i="5"/>
  <c r="AN25" i="5"/>
  <c r="AM25" i="5"/>
  <c r="AL25" i="5"/>
  <c r="AK25" i="5"/>
  <c r="AJ25" i="5"/>
  <c r="AI25" i="5"/>
  <c r="AH25" i="5"/>
  <c r="AG25" i="5"/>
  <c r="AF25" i="5"/>
  <c r="AE25" i="5"/>
  <c r="AD25" i="5"/>
  <c r="AC25" i="5"/>
  <c r="AB25" i="5"/>
  <c r="AA25" i="5"/>
  <c r="Z25" i="5"/>
  <c r="Y25" i="5"/>
  <c r="C25" i="5"/>
  <c r="B25" i="5"/>
  <c r="AO24" i="5"/>
  <c r="AN24" i="5"/>
  <c r="AM24" i="5"/>
  <c r="AL24" i="5"/>
  <c r="AK24" i="5"/>
  <c r="AJ24" i="5"/>
  <c r="AI24" i="5"/>
  <c r="AH24" i="5"/>
  <c r="AG24" i="5"/>
  <c r="AF24" i="5"/>
  <c r="AE24" i="5"/>
  <c r="AD24" i="5"/>
  <c r="AC24" i="5"/>
  <c r="AB24" i="5"/>
  <c r="AA24" i="5"/>
  <c r="Z24" i="5"/>
  <c r="Y24" i="5"/>
  <c r="C24" i="5"/>
  <c r="B24" i="5"/>
  <c r="AO23" i="5"/>
  <c r="AN23" i="5"/>
  <c r="AM23" i="5"/>
  <c r="AL23" i="5"/>
  <c r="AK23" i="5"/>
  <c r="AJ23" i="5"/>
  <c r="AI23" i="5"/>
  <c r="AH23" i="5"/>
  <c r="AG23" i="5"/>
  <c r="AF23" i="5"/>
  <c r="AE23" i="5"/>
  <c r="AD23" i="5"/>
  <c r="AC23" i="5"/>
  <c r="AB23" i="5"/>
  <c r="AA23" i="5"/>
  <c r="Z23" i="5"/>
  <c r="Y23" i="5"/>
  <c r="C23" i="5"/>
  <c r="B23" i="5"/>
  <c r="AO22" i="5"/>
  <c r="AN22" i="5"/>
  <c r="AM22" i="5"/>
  <c r="AL22" i="5"/>
  <c r="AK22" i="5"/>
  <c r="AJ22" i="5"/>
  <c r="AI22" i="5"/>
  <c r="AH22" i="5"/>
  <c r="AG22" i="5"/>
  <c r="AF22" i="5"/>
  <c r="AE22" i="5"/>
  <c r="AD22" i="5"/>
  <c r="AC22" i="5"/>
  <c r="AB22" i="5"/>
  <c r="AA22" i="5"/>
  <c r="Z22" i="5"/>
  <c r="Y22" i="5"/>
  <c r="C22" i="5"/>
  <c r="B22" i="5"/>
  <c r="AO21" i="5"/>
  <c r="AN21" i="5"/>
  <c r="AM21" i="5"/>
  <c r="AL21" i="5"/>
  <c r="AK21" i="5"/>
  <c r="AJ21" i="5"/>
  <c r="AI21" i="5"/>
  <c r="AH21" i="5"/>
  <c r="AG21" i="5"/>
  <c r="AF21" i="5"/>
  <c r="AE21" i="5"/>
  <c r="AD21" i="5"/>
  <c r="AC21" i="5"/>
  <c r="AB21" i="5"/>
  <c r="AA21" i="5"/>
  <c r="Z21" i="5"/>
  <c r="Y21" i="5"/>
  <c r="C21" i="5"/>
  <c r="B21" i="5"/>
  <c r="AO20" i="5"/>
  <c r="AN20" i="5"/>
  <c r="AM20" i="5"/>
  <c r="AL20" i="5"/>
  <c r="AK20" i="5"/>
  <c r="AJ20" i="5"/>
  <c r="AI20" i="5"/>
  <c r="AH20" i="5"/>
  <c r="AG20" i="5"/>
  <c r="AF20" i="5"/>
  <c r="AE20" i="5"/>
  <c r="AD20" i="5"/>
  <c r="AC20" i="5"/>
  <c r="AB20" i="5"/>
  <c r="AA20" i="5"/>
  <c r="Z20" i="5"/>
  <c r="Y20" i="5"/>
  <c r="C20" i="5"/>
  <c r="B20" i="5"/>
  <c r="AO18" i="5"/>
  <c r="AN18" i="5"/>
  <c r="AM18" i="5"/>
  <c r="AL18" i="5"/>
  <c r="AK18" i="5"/>
  <c r="AJ18" i="5"/>
  <c r="AI18" i="5"/>
  <c r="AH18" i="5"/>
  <c r="AG18" i="5"/>
  <c r="AF18" i="5"/>
  <c r="AE18" i="5"/>
  <c r="AD18" i="5"/>
  <c r="AC18" i="5"/>
  <c r="AB18" i="5"/>
  <c r="AA18" i="5"/>
  <c r="Z18" i="5"/>
  <c r="Y18" i="5"/>
  <c r="C18" i="5"/>
  <c r="B18" i="5"/>
  <c r="AO17" i="5"/>
  <c r="AN17" i="5"/>
  <c r="AM17" i="5"/>
  <c r="AL17" i="5"/>
  <c r="AK17" i="5"/>
  <c r="AJ17" i="5"/>
  <c r="AI17" i="5"/>
  <c r="AH17" i="5"/>
  <c r="AG17" i="5"/>
  <c r="AF17" i="5"/>
  <c r="AE17" i="5"/>
  <c r="AD17" i="5"/>
  <c r="AC17" i="5"/>
  <c r="AB17" i="5"/>
  <c r="AA17" i="5"/>
  <c r="Z17" i="5"/>
  <c r="Y17" i="5"/>
  <c r="C17" i="5"/>
  <c r="B17" i="5"/>
  <c r="AO16" i="5"/>
  <c r="AN16" i="5"/>
  <c r="AM16" i="5"/>
  <c r="AL16" i="5"/>
  <c r="AK16" i="5"/>
  <c r="AJ16" i="5"/>
  <c r="AI16" i="5"/>
  <c r="AH16" i="5"/>
  <c r="AG16" i="5"/>
  <c r="AF16" i="5"/>
  <c r="AE16" i="5"/>
  <c r="AD16" i="5"/>
  <c r="AC16" i="5"/>
  <c r="AB16" i="5"/>
  <c r="AA16" i="5"/>
  <c r="Z16" i="5"/>
  <c r="Y16" i="5"/>
  <c r="R16" i="5"/>
  <c r="Q16" i="5"/>
  <c r="P16" i="5"/>
  <c r="O16" i="5"/>
  <c r="N16" i="5"/>
  <c r="M16" i="5"/>
  <c r="L16" i="5"/>
  <c r="K16" i="5"/>
  <c r="J16" i="5"/>
  <c r="I16" i="5"/>
  <c r="H16" i="5"/>
  <c r="G16" i="5"/>
  <c r="F16" i="5"/>
  <c r="E16" i="5"/>
  <c r="D16" i="5"/>
  <c r="C16" i="5"/>
  <c r="B16" i="5"/>
  <c r="AO14" i="5"/>
  <c r="AN14" i="5"/>
  <c r="AM14" i="5"/>
  <c r="AL14" i="5"/>
  <c r="AK14" i="5"/>
  <c r="AJ14" i="5"/>
  <c r="AI14" i="5"/>
  <c r="AH14" i="5"/>
  <c r="AG14" i="5"/>
  <c r="AF14" i="5"/>
  <c r="AE14" i="5"/>
  <c r="AD14" i="5"/>
  <c r="AC14" i="5"/>
  <c r="AB14" i="5"/>
  <c r="AA14" i="5"/>
  <c r="Z14" i="5"/>
  <c r="Y14" i="5"/>
  <c r="E14" i="5"/>
  <c r="D14" i="5"/>
  <c r="C14" i="5"/>
  <c r="B14" i="5"/>
  <c r="AO13" i="5"/>
  <c r="AN13" i="5"/>
  <c r="AM13" i="5"/>
  <c r="AL13" i="5"/>
  <c r="AK13" i="5"/>
  <c r="AJ13" i="5"/>
  <c r="AI13" i="5"/>
  <c r="AH13" i="5"/>
  <c r="AG13" i="5"/>
  <c r="AF13" i="5"/>
  <c r="AE13" i="5"/>
  <c r="AD13" i="5"/>
  <c r="AC13" i="5"/>
  <c r="AB13" i="5"/>
  <c r="AA13" i="5"/>
  <c r="Z13" i="5"/>
  <c r="Y13" i="5"/>
  <c r="C13" i="5"/>
  <c r="B13" i="5"/>
  <c r="AO11" i="5"/>
  <c r="AN11" i="5"/>
  <c r="AM11" i="5"/>
  <c r="AL11" i="5"/>
  <c r="AK11" i="5"/>
  <c r="AJ11" i="5"/>
  <c r="AI11" i="5"/>
  <c r="AH11" i="5"/>
  <c r="AG11" i="5"/>
  <c r="AF11" i="5"/>
  <c r="AE11" i="5"/>
  <c r="AD11" i="5"/>
  <c r="AC11" i="5"/>
  <c r="AB11" i="5"/>
  <c r="AA11" i="5"/>
  <c r="Z11" i="5"/>
  <c r="Y11" i="5"/>
  <c r="C11" i="5"/>
  <c r="B11" i="5"/>
  <c r="AO10" i="5"/>
  <c r="AN10" i="5"/>
  <c r="AM10" i="5"/>
  <c r="AL10" i="5"/>
  <c r="AK10" i="5"/>
  <c r="AJ10" i="5"/>
  <c r="AI10" i="5"/>
  <c r="AH10" i="5"/>
  <c r="AG10" i="5"/>
  <c r="AF10" i="5"/>
  <c r="AE10" i="5"/>
  <c r="AD10" i="5"/>
  <c r="AC10" i="5"/>
  <c r="AB10" i="5"/>
  <c r="AA10" i="5"/>
  <c r="Z10" i="5"/>
  <c r="Y10" i="5"/>
  <c r="C10" i="5"/>
  <c r="B10" i="5"/>
  <c r="AO9" i="5"/>
  <c r="AN9" i="5"/>
  <c r="AM9" i="5"/>
  <c r="AL9" i="5"/>
  <c r="AK9" i="5"/>
  <c r="AJ9" i="5"/>
  <c r="AI9" i="5"/>
  <c r="AH9" i="5"/>
  <c r="AG9" i="5"/>
  <c r="AF9" i="5"/>
  <c r="AE9" i="5"/>
  <c r="AD9" i="5"/>
  <c r="AC9" i="5"/>
  <c r="AB9" i="5"/>
  <c r="AA9" i="5"/>
  <c r="Z9" i="5"/>
  <c r="Y9" i="5"/>
  <c r="C9" i="5"/>
  <c r="B9" i="5"/>
  <c r="AO8" i="5"/>
  <c r="AN8" i="5"/>
  <c r="AM8" i="5"/>
  <c r="AL8" i="5"/>
  <c r="AK8" i="5"/>
  <c r="AJ8" i="5"/>
  <c r="AI8" i="5"/>
  <c r="AH8" i="5"/>
  <c r="AG8" i="5"/>
  <c r="AF8" i="5"/>
  <c r="AE8" i="5"/>
  <c r="AD8" i="5"/>
  <c r="AC8" i="5"/>
  <c r="AB8" i="5"/>
  <c r="AA8" i="5"/>
  <c r="Z8" i="5"/>
  <c r="Y8" i="5"/>
  <c r="C8" i="5"/>
  <c r="B8" i="5"/>
  <c r="AO7" i="5"/>
  <c r="AN7" i="5"/>
  <c r="AM7" i="5"/>
  <c r="AL7" i="5"/>
  <c r="AK7" i="5"/>
  <c r="AJ7" i="5"/>
  <c r="AI7" i="5"/>
  <c r="AH7" i="5"/>
  <c r="AG7" i="5"/>
  <c r="AF7" i="5"/>
  <c r="AE7" i="5"/>
  <c r="AD7" i="5"/>
  <c r="AC7" i="5"/>
  <c r="AB7" i="5"/>
  <c r="AA7" i="5"/>
  <c r="Z7" i="5"/>
  <c r="Y7" i="5"/>
  <c r="C7" i="5"/>
  <c r="B7" i="5"/>
  <c r="AO6" i="5"/>
  <c r="AN6" i="5"/>
  <c r="AM6" i="5"/>
  <c r="AL6" i="5"/>
  <c r="AK6" i="5"/>
  <c r="AJ6" i="5"/>
  <c r="AI6" i="5"/>
  <c r="AH6" i="5"/>
  <c r="AG6" i="5"/>
  <c r="AF6" i="5"/>
  <c r="AE6" i="5"/>
  <c r="AD6" i="5"/>
  <c r="AC6" i="5"/>
  <c r="AB6" i="5"/>
  <c r="AA6" i="5"/>
  <c r="Z6" i="5"/>
  <c r="Y6" i="5"/>
  <c r="C6" i="5"/>
  <c r="B6" i="5"/>
  <c r="AO5" i="5"/>
  <c r="AN5" i="5"/>
  <c r="AM5" i="5"/>
  <c r="AL5" i="5"/>
  <c r="AK5" i="5"/>
  <c r="AJ5" i="5"/>
  <c r="AI5" i="5"/>
  <c r="AH5" i="5"/>
  <c r="AG5" i="5"/>
  <c r="AF5" i="5"/>
  <c r="AE5" i="5"/>
  <c r="AD5" i="5"/>
  <c r="AC5" i="5"/>
  <c r="AB5" i="5"/>
  <c r="AA5" i="5"/>
  <c r="Z5" i="5"/>
  <c r="Y5" i="5"/>
  <c r="C5" i="5"/>
  <c r="B5" i="5"/>
  <c r="AO4" i="5"/>
  <c r="AN4" i="5"/>
  <c r="AM4" i="5"/>
  <c r="AL4" i="5"/>
  <c r="AK4" i="5"/>
  <c r="AJ4" i="5"/>
  <c r="AI4" i="5"/>
  <c r="AH4" i="5"/>
  <c r="AG4" i="5"/>
  <c r="AF4" i="5"/>
  <c r="AE4" i="5"/>
  <c r="AD4" i="5"/>
  <c r="AC4" i="5"/>
  <c r="AB4" i="5"/>
  <c r="AA4" i="5"/>
  <c r="Z4" i="5"/>
  <c r="Y4" i="5"/>
  <c r="C4" i="5"/>
  <c r="B4" i="5"/>
  <c r="AO3" i="5"/>
  <c r="AN3" i="5"/>
  <c r="AM3" i="5"/>
  <c r="AL3" i="5"/>
  <c r="AK3" i="5"/>
  <c r="AJ3" i="5"/>
  <c r="AI3" i="5"/>
  <c r="AH3" i="5"/>
  <c r="AG3" i="5"/>
  <c r="AF3" i="5"/>
  <c r="AE3" i="5"/>
  <c r="AD3" i="5"/>
  <c r="AC3" i="5"/>
  <c r="AB3" i="5"/>
  <c r="AA3" i="5"/>
  <c r="Z3" i="5"/>
  <c r="Y3" i="5"/>
  <c r="C3" i="5"/>
  <c r="B3" i="5"/>
  <c r="A1" i="4"/>
  <c r="A1" i="3"/>
  <c r="C6" i="1"/>
  <c r="O124" i="5" l="1"/>
  <c r="N124" i="5"/>
  <c r="V74" i="5"/>
  <c r="V113" i="5"/>
  <c r="K123" i="5"/>
  <c r="S119" i="5"/>
  <c r="V103" i="5"/>
  <c r="AP10" i="5"/>
  <c r="AP120" i="5"/>
  <c r="F122" i="5"/>
  <c r="S35" i="5"/>
  <c r="S38" i="5"/>
  <c r="U50" i="5"/>
  <c r="V58" i="5"/>
  <c r="S66" i="5"/>
  <c r="V68" i="5"/>
  <c r="T71" i="5"/>
  <c r="T73" i="5"/>
  <c r="T77" i="5"/>
  <c r="T85" i="5"/>
  <c r="S88" i="5"/>
  <c r="T93" i="5"/>
  <c r="V97" i="5"/>
  <c r="U99" i="5"/>
  <c r="V100" i="5"/>
  <c r="V102" i="5"/>
  <c r="U103" i="5"/>
  <c r="U105" i="5"/>
  <c r="V106" i="5"/>
  <c r="T109" i="5"/>
  <c r="T110" i="5"/>
  <c r="U112" i="5"/>
  <c r="T113" i="5"/>
  <c r="V115" i="5"/>
  <c r="U116" i="5"/>
  <c r="V117" i="5"/>
  <c r="U118" i="5"/>
  <c r="V119" i="5"/>
  <c r="S60" i="5"/>
  <c r="AP7" i="5"/>
  <c r="AP28" i="5"/>
  <c r="AP37" i="5"/>
  <c r="AP56" i="5"/>
  <c r="AP85" i="5"/>
  <c r="AP100" i="5"/>
  <c r="AP70" i="5"/>
  <c r="AP106" i="5"/>
  <c r="T106" i="5"/>
  <c r="T116" i="5"/>
  <c r="J122" i="5"/>
  <c r="R124" i="5"/>
  <c r="T119" i="5"/>
  <c r="T100" i="5"/>
  <c r="U110" i="5"/>
  <c r="S117" i="5"/>
  <c r="V109" i="5"/>
  <c r="T102" i="5"/>
  <c r="S113" i="5"/>
  <c r="T117" i="5"/>
  <c r="L122" i="5"/>
  <c r="S115" i="5"/>
  <c r="AP22" i="5"/>
  <c r="U49" i="5"/>
  <c r="T54" i="5"/>
  <c r="S63" i="5"/>
  <c r="T68" i="5"/>
  <c r="U76" i="5"/>
  <c r="U80" i="5"/>
  <c r="U95" i="5"/>
  <c r="AP91" i="5"/>
  <c r="T115" i="5"/>
  <c r="S99" i="5"/>
  <c r="S105" i="5"/>
  <c r="T13" i="5"/>
  <c r="T64" i="5"/>
  <c r="S73" i="5"/>
  <c r="S81" i="5"/>
  <c r="U84" i="5"/>
  <c r="U88" i="5"/>
  <c r="V94" i="5"/>
  <c r="U97" i="5"/>
  <c r="T99" i="5"/>
  <c r="V101" i="5"/>
  <c r="T105" i="5"/>
  <c r="V112" i="5"/>
  <c r="U114" i="5"/>
  <c r="U120" i="5"/>
  <c r="T38" i="5"/>
  <c r="S50" i="5"/>
  <c r="U61" i="5"/>
  <c r="V66" i="5"/>
  <c r="S75" i="5"/>
  <c r="S79" i="5"/>
  <c r="U10" i="5"/>
  <c r="V43" i="5"/>
  <c r="V55" i="5"/>
  <c r="T8" i="5"/>
  <c r="V57" i="5"/>
  <c r="J123" i="5"/>
  <c r="T118" i="5"/>
  <c r="U18" i="5"/>
  <c r="S69" i="5"/>
  <c r="S97" i="5"/>
  <c r="S16" i="5"/>
  <c r="V48" i="5"/>
  <c r="V53" i="5"/>
  <c r="U59" i="5"/>
  <c r="S71" i="5"/>
  <c r="S103" i="5"/>
  <c r="U8" i="5"/>
  <c r="S18" i="5"/>
  <c r="AP5" i="5"/>
  <c r="V11" i="5"/>
  <c r="AP17" i="5"/>
  <c r="AP20" i="5"/>
  <c r="AP32" i="5"/>
  <c r="U47" i="5"/>
  <c r="T49" i="5"/>
  <c r="V54" i="5"/>
  <c r="T58" i="5"/>
  <c r="T60" i="5"/>
  <c r="S65" i="5"/>
  <c r="U68" i="5"/>
  <c r="U70" i="5"/>
  <c r="T74" i="5"/>
  <c r="AP74" i="5"/>
  <c r="S76" i="5"/>
  <c r="T78" i="5"/>
  <c r="U85" i="5"/>
  <c r="T87" i="5"/>
  <c r="T91" i="5"/>
  <c r="T98" i="5"/>
  <c r="U102" i="5"/>
  <c r="T104" i="5"/>
  <c r="U109" i="5"/>
  <c r="U115" i="5"/>
  <c r="T9" i="5"/>
  <c r="T14" i="5"/>
  <c r="U20" i="5"/>
  <c r="AP26" i="5"/>
  <c r="U44" i="5"/>
  <c r="AP47" i="5"/>
  <c r="T52" i="5"/>
  <c r="V56" i="5"/>
  <c r="V63" i="5"/>
  <c r="U53" i="5"/>
  <c r="V59" i="5"/>
  <c r="T18" i="5"/>
  <c r="U54" i="5"/>
  <c r="V70" i="5"/>
  <c r="T76" i="5"/>
  <c r="V18" i="5"/>
  <c r="S56" i="5"/>
  <c r="V76" i="5"/>
  <c r="U66" i="5"/>
  <c r="T79" i="5"/>
  <c r="AP6" i="5"/>
  <c r="AP25" i="5"/>
  <c r="AP43" i="5"/>
  <c r="AP64" i="5"/>
  <c r="AP71" i="5"/>
  <c r="AP73" i="5"/>
  <c r="AP75" i="5"/>
  <c r="AP77" i="5"/>
  <c r="AP79" i="5"/>
  <c r="AP81" i="5"/>
  <c r="AP84" i="5"/>
  <c r="AP86" i="5"/>
  <c r="AP88" i="5"/>
  <c r="AP90" i="5"/>
  <c r="AP92" i="5"/>
  <c r="AP94" i="5"/>
  <c r="AP110" i="5"/>
  <c r="AP112" i="5"/>
  <c r="AP114" i="5"/>
  <c r="AP116" i="5"/>
  <c r="AP118" i="5"/>
  <c r="AP27" i="5"/>
  <c r="AP36" i="5"/>
  <c r="AP59" i="5"/>
  <c r="AP40" i="5"/>
  <c r="AP13" i="5"/>
  <c r="AP21" i="5"/>
  <c r="AP34" i="5"/>
  <c r="AP38" i="5"/>
  <c r="AP53" i="5"/>
  <c r="AP55" i="5"/>
  <c r="AP61" i="5"/>
  <c r="AP9" i="5"/>
  <c r="AP24" i="5"/>
  <c r="AP41" i="5"/>
  <c r="AP49" i="5"/>
  <c r="AP52" i="5"/>
  <c r="AP58" i="5"/>
  <c r="AP72" i="5"/>
  <c r="AP3" i="5"/>
  <c r="U4" i="5"/>
  <c r="M123" i="5"/>
  <c r="P122" i="5"/>
  <c r="AP4" i="5"/>
  <c r="V5" i="5"/>
  <c r="H123" i="5"/>
  <c r="J124" i="5"/>
  <c r="K122" i="5"/>
  <c r="AP8" i="5"/>
  <c r="U11" i="5"/>
  <c r="AP11" i="5"/>
  <c r="AP14" i="5"/>
  <c r="T20" i="5"/>
  <c r="V21" i="5"/>
  <c r="S22" i="5"/>
  <c r="V23" i="5"/>
  <c r="AP23" i="5"/>
  <c r="T24" i="5"/>
  <c r="U25" i="5"/>
  <c r="V25" i="5"/>
  <c r="V26" i="5"/>
  <c r="S28" i="5"/>
  <c r="S29" i="5"/>
  <c r="AP29" i="5"/>
  <c r="T30" i="5"/>
  <c r="U30" i="5"/>
  <c r="AP30" i="5"/>
  <c r="U31" i="5"/>
  <c r="AP31" i="5"/>
  <c r="V32" i="5"/>
  <c r="AP35" i="5"/>
  <c r="V36" i="5"/>
  <c r="T39" i="5"/>
  <c r="AP39" i="5"/>
  <c r="U40" i="5"/>
  <c r="S41" i="5"/>
  <c r="T46" i="5"/>
  <c r="T50" i="5"/>
  <c r="AP50" i="5"/>
  <c r="S54" i="5"/>
  <c r="AP54" i="5"/>
  <c r="AP57" i="5"/>
  <c r="V60" i="5"/>
  <c r="AP60" i="5"/>
  <c r="S64" i="5"/>
  <c r="V65" i="5"/>
  <c r="AP66" i="5"/>
  <c r="AP68" i="5"/>
  <c r="AP69" i="5"/>
  <c r="V72" i="5"/>
  <c r="AP83" i="5"/>
  <c r="V84" i="5"/>
  <c r="S84" i="5"/>
  <c r="U87" i="5"/>
  <c r="AP87" i="5"/>
  <c r="U89" i="5"/>
  <c r="AP89" i="5"/>
  <c r="V90" i="5"/>
  <c r="U90" i="5"/>
  <c r="U93" i="5"/>
  <c r="AP93" i="5"/>
  <c r="AP95" i="5"/>
  <c r="S98" i="5"/>
  <c r="AP98" i="5"/>
  <c r="S102" i="5"/>
  <c r="AP102" i="5"/>
  <c r="T103" i="5"/>
  <c r="AP103" i="5"/>
  <c r="AP104" i="5"/>
  <c r="V105" i="5"/>
  <c r="S109" i="5"/>
  <c r="AP109" i="5"/>
  <c r="T112" i="5"/>
  <c r="U113" i="5"/>
  <c r="AP113" i="5"/>
  <c r="T114" i="5"/>
  <c r="AP115" i="5"/>
  <c r="V116" i="5"/>
  <c r="AP117" i="5"/>
  <c r="U119" i="5"/>
  <c r="AP119" i="5"/>
  <c r="S7" i="5"/>
  <c r="U5" i="5"/>
  <c r="T4" i="5"/>
  <c r="G124" i="5"/>
  <c r="G123" i="5"/>
  <c r="U3" i="5"/>
  <c r="V3" i="5"/>
  <c r="V118" i="5"/>
  <c r="T111" i="5"/>
  <c r="S107" i="5"/>
  <c r="V86" i="5"/>
  <c r="U72" i="5"/>
  <c r="S72" i="5"/>
  <c r="U58" i="5"/>
  <c r="S46" i="5"/>
  <c r="V46" i="5"/>
  <c r="S11" i="5"/>
  <c r="T6" i="5"/>
  <c r="V39" i="5"/>
  <c r="U32" i="5"/>
  <c r="T34" i="5"/>
  <c r="T21" i="5"/>
  <c r="S24" i="5"/>
  <c r="U24" i="5"/>
  <c r="S30" i="5"/>
  <c r="S92" i="5"/>
  <c r="T95" i="5"/>
  <c r="V35" i="5"/>
  <c r="S90" i="5"/>
  <c r="V92" i="5"/>
  <c r="T86" i="5"/>
  <c r="T89" i="5"/>
  <c r="T92" i="5"/>
  <c r="U83" i="5"/>
  <c r="T83" i="5"/>
  <c r="T40" i="5"/>
  <c r="S39" i="5"/>
  <c r="U38" i="5"/>
  <c r="V41" i="5"/>
  <c r="V37" i="5"/>
  <c r="F123" i="5"/>
  <c r="F124" i="5"/>
  <c r="V27" i="5"/>
  <c r="V22" i="5"/>
  <c r="U28" i="5"/>
  <c r="T31" i="5"/>
  <c r="S25" i="5"/>
  <c r="U29" i="5"/>
  <c r="U23" i="5"/>
  <c r="T23" i="5"/>
  <c r="U26" i="5"/>
  <c r="T36" i="5"/>
  <c r="V120" i="5"/>
  <c r="T120" i="5"/>
  <c r="U117" i="5"/>
  <c r="V114" i="5"/>
  <c r="V111" i="5"/>
  <c r="U111" i="5"/>
  <c r="V107" i="5"/>
  <c r="T107" i="5"/>
  <c r="U106" i="5"/>
  <c r="S104" i="5"/>
  <c r="U104" i="5"/>
  <c r="S101" i="5"/>
  <c r="S100" i="5"/>
  <c r="T81" i="5"/>
  <c r="V78" i="5"/>
  <c r="T75" i="5"/>
  <c r="S68" i="5"/>
  <c r="U57" i="5"/>
  <c r="S55" i="5"/>
  <c r="V61" i="5"/>
  <c r="S52" i="5"/>
  <c r="V52" i="5"/>
  <c r="U48" i="5"/>
  <c r="U46" i="5"/>
  <c r="V44" i="5"/>
  <c r="U43" i="5"/>
  <c r="T43" i="5"/>
  <c r="S17" i="5"/>
  <c r="V17" i="5"/>
  <c r="T17" i="5"/>
  <c r="S14" i="5"/>
  <c r="S13" i="5"/>
  <c r="V13" i="5"/>
  <c r="U13" i="5"/>
  <c r="U9" i="5"/>
  <c r="V9" i="5"/>
  <c r="U6" i="5"/>
  <c r="T3" i="5"/>
  <c r="T28" i="5"/>
  <c r="S94" i="5"/>
  <c r="U94" i="5"/>
  <c r="U91" i="5"/>
  <c r="V88" i="5"/>
  <c r="S86" i="5"/>
  <c r="U35" i="5"/>
  <c r="V40" i="5"/>
  <c r="S34" i="5"/>
  <c r="AP44" i="5"/>
  <c r="AP48" i="5"/>
  <c r="AP65" i="5"/>
  <c r="AP78" i="5"/>
  <c r="AP101" i="5"/>
  <c r="AP107" i="5"/>
  <c r="V10" i="5"/>
  <c r="S10" i="5"/>
  <c r="T7" i="5"/>
  <c r="V14" i="5"/>
  <c r="S5" i="5"/>
  <c r="U17" i="5"/>
  <c r="V29" i="5"/>
  <c r="S37" i="5"/>
  <c r="U64" i="5"/>
  <c r="N122" i="5"/>
  <c r="AP111" i="5"/>
  <c r="H124" i="5"/>
  <c r="S125" i="5"/>
  <c r="T22" i="5"/>
  <c r="S48" i="5"/>
  <c r="T56" i="5"/>
  <c r="V7" i="5"/>
  <c r="U22" i="5"/>
  <c r="U27" i="5"/>
  <c r="V34" i="5"/>
  <c r="V64" i="5"/>
  <c r="T70" i="5"/>
  <c r="U78" i="5"/>
  <c r="V99" i="5"/>
  <c r="O122" i="5"/>
  <c r="N123" i="5"/>
  <c r="K124" i="5"/>
  <c r="D124" i="5"/>
  <c r="P124" i="5"/>
  <c r="H122" i="5"/>
  <c r="U7" i="5"/>
  <c r="T27" i="5"/>
  <c r="U34" i="5"/>
  <c r="V50" i="5"/>
  <c r="T5" i="5"/>
  <c r="S20" i="5"/>
  <c r="S32" i="5"/>
  <c r="U37" i="5"/>
  <c r="T48" i="5"/>
  <c r="U56" i="5"/>
  <c r="S3" i="5"/>
  <c r="T10" i="5"/>
  <c r="T25" i="5"/>
  <c r="T32" i="5"/>
  <c r="S40" i="5"/>
  <c r="S43" i="5"/>
  <c r="S106" i="5"/>
  <c r="R122" i="5"/>
  <c r="O123" i="5"/>
  <c r="E122" i="5"/>
  <c r="E123" i="5"/>
  <c r="Q122" i="5"/>
  <c r="Q123" i="5"/>
  <c r="V6" i="5"/>
  <c r="S6" i="5"/>
  <c r="V24" i="5"/>
  <c r="V30" i="5"/>
  <c r="P123" i="5"/>
  <c r="AP16" i="5"/>
  <c r="S21" i="5"/>
  <c r="S27" i="5"/>
  <c r="T37" i="5"/>
  <c r="T55" i="5"/>
  <c r="R123" i="5"/>
  <c r="Q124" i="5"/>
  <c r="U16" i="5"/>
  <c r="V20" i="5"/>
  <c r="T57" i="5"/>
  <c r="S57" i="5"/>
  <c r="T61" i="5"/>
  <c r="S61" i="5"/>
  <c r="U65" i="5"/>
  <c r="T65" i="5"/>
  <c r="V69" i="5"/>
  <c r="U69" i="5"/>
  <c r="V71" i="5"/>
  <c r="U71" i="5"/>
  <c r="S74" i="5"/>
  <c r="V75" i="5"/>
  <c r="U75" i="5"/>
  <c r="V77" i="5"/>
  <c r="U77" i="5"/>
  <c r="S78" i="5"/>
  <c r="S80" i="5"/>
  <c r="AP80" i="5"/>
  <c r="V81" i="5"/>
  <c r="U81" i="5"/>
  <c r="T84" i="5"/>
  <c r="V85" i="5"/>
  <c r="S85" i="5"/>
  <c r="V87" i="5"/>
  <c r="S87" i="5"/>
  <c r="T88" i="5"/>
  <c r="T90" i="5"/>
  <c r="V91" i="5"/>
  <c r="S91" i="5"/>
  <c r="V93" i="5"/>
  <c r="S93" i="5"/>
  <c r="T94" i="5"/>
  <c r="T97" i="5"/>
  <c r="AP97" i="5"/>
  <c r="U98" i="5"/>
  <c r="U100" i="5"/>
  <c r="T101" i="5"/>
  <c r="V110" i="5"/>
  <c r="S110" i="5"/>
  <c r="I123" i="5"/>
  <c r="I124" i="5"/>
  <c r="V8" i="5"/>
  <c r="S8" i="5"/>
  <c r="S23" i="5"/>
  <c r="T11" i="5"/>
  <c r="U21" i="5"/>
  <c r="U41" i="5"/>
  <c r="U52" i="5"/>
  <c r="U60" i="5"/>
  <c r="G122" i="5"/>
  <c r="AP63" i="5"/>
  <c r="AP76" i="5"/>
  <c r="AP99" i="5"/>
  <c r="AP105" i="5"/>
  <c r="V47" i="5"/>
  <c r="S47" i="5"/>
  <c r="T16" i="5"/>
  <c r="S26" i="5"/>
  <c r="S44" i="5"/>
  <c r="D123" i="5"/>
  <c r="AP18" i="5"/>
  <c r="AP46" i="5"/>
  <c r="S9" i="5"/>
  <c r="V16" i="5"/>
  <c r="T26" i="5"/>
  <c r="S36" i="5"/>
  <c r="T44" i="5"/>
  <c r="T47" i="5"/>
  <c r="U55" i="5"/>
  <c r="S58" i="5"/>
  <c r="T66" i="5"/>
  <c r="U74" i="5"/>
  <c r="S77" i="5"/>
  <c r="T80" i="5"/>
  <c r="U86" i="5"/>
  <c r="U92" i="5"/>
  <c r="V98" i="5"/>
  <c r="U101" i="5"/>
  <c r="V104" i="5"/>
  <c r="U107" i="5"/>
  <c r="I122" i="5"/>
  <c r="E124" i="5"/>
  <c r="L123" i="5"/>
  <c r="L124" i="5"/>
  <c r="V4" i="5"/>
  <c r="S4" i="5"/>
  <c r="D122" i="5"/>
  <c r="V28" i="5"/>
  <c r="S31" i="5"/>
  <c r="T35" i="5"/>
  <c r="V38" i="5"/>
  <c r="T41" i="5"/>
  <c r="V49" i="5"/>
  <c r="S49" i="5"/>
  <c r="T53" i="5"/>
  <c r="S53" i="5"/>
  <c r="T59" i="5"/>
  <c r="S59" i="5"/>
  <c r="U63" i="5"/>
  <c r="T63" i="5"/>
  <c r="S70" i="5"/>
  <c r="V73" i="5"/>
  <c r="U73" i="5"/>
  <c r="V79" i="5"/>
  <c r="U79" i="5"/>
  <c r="V83" i="5"/>
  <c r="S83" i="5"/>
  <c r="V89" i="5"/>
  <c r="S89" i="5"/>
  <c r="V95" i="5"/>
  <c r="S95" i="5"/>
  <c r="U14" i="5"/>
  <c r="T29" i="5"/>
  <c r="V31" i="5"/>
  <c r="U36" i="5"/>
  <c r="U39" i="5"/>
  <c r="T69" i="5"/>
  <c r="T72" i="5"/>
  <c r="V80" i="5"/>
  <c r="S111" i="5"/>
  <c r="M124" i="5"/>
  <c r="M122" i="5"/>
  <c r="S112" i="5"/>
  <c r="S114" i="5"/>
  <c r="S116" i="5"/>
  <c r="S118" i="5"/>
  <c r="S120" i="5"/>
  <c r="M125" i="5" l="1"/>
  <c r="L125" i="5"/>
  <c r="W44" i="5"/>
  <c r="K125" i="5"/>
  <c r="F125" i="5"/>
  <c r="J125" i="5"/>
  <c r="H125" i="5"/>
  <c r="W38" i="5"/>
  <c r="W76" i="5"/>
  <c r="W103" i="5"/>
  <c r="W64" i="5"/>
  <c r="W75" i="5"/>
  <c r="W46" i="5"/>
  <c r="W4" i="5"/>
  <c r="W60" i="5"/>
  <c r="W102" i="5"/>
  <c r="P125" i="5"/>
  <c r="W17" i="5"/>
  <c r="W54" i="5"/>
  <c r="W113" i="5"/>
  <c r="W71" i="5"/>
  <c r="W73" i="5"/>
  <c r="W58" i="5"/>
  <c r="W78" i="5"/>
  <c r="T15" i="5"/>
  <c r="D7" i="4" s="1"/>
  <c r="W24" i="5"/>
  <c r="W14" i="5"/>
  <c r="W65" i="5"/>
  <c r="W77" i="5"/>
  <c r="W99" i="5"/>
  <c r="W13" i="5"/>
  <c r="W68" i="5"/>
  <c r="W91" i="5"/>
  <c r="W118" i="5"/>
  <c r="W119" i="5"/>
  <c r="W8" i="5"/>
  <c r="W66" i="5"/>
  <c r="W115" i="5"/>
  <c r="W117" i="5"/>
  <c r="W9" i="5"/>
  <c r="W109" i="5"/>
  <c r="W52" i="5"/>
  <c r="W120" i="5"/>
  <c r="W106" i="5"/>
  <c r="AP15" i="5"/>
  <c r="D9" i="4" s="1"/>
  <c r="W104" i="5"/>
  <c r="S67" i="5"/>
  <c r="K6" i="4" s="1"/>
  <c r="W49" i="5"/>
  <c r="W105" i="5"/>
  <c r="W116" i="5"/>
  <c r="W69" i="5"/>
  <c r="W79" i="5"/>
  <c r="W100" i="5"/>
  <c r="S19" i="5"/>
  <c r="E6" i="4" s="1"/>
  <c r="W18" i="5"/>
  <c r="V45" i="5"/>
  <c r="H10" i="4" s="1"/>
  <c r="W95" i="5"/>
  <c r="W98" i="5"/>
  <c r="AP67" i="5"/>
  <c r="K9" i="4" s="1"/>
  <c r="AP45" i="5"/>
  <c r="H9" i="4" s="1"/>
  <c r="W74" i="5"/>
  <c r="U45" i="5"/>
  <c r="H8" i="4" s="1"/>
  <c r="W39" i="5"/>
  <c r="AP42" i="5"/>
  <c r="G9" i="4" s="1"/>
  <c r="W56" i="5"/>
  <c r="AP96" i="5"/>
  <c r="M9" i="4" s="1"/>
  <c r="W72" i="5"/>
  <c r="W21" i="5"/>
  <c r="W112" i="5"/>
  <c r="AP51" i="5"/>
  <c r="I9" i="4" s="1"/>
  <c r="W92" i="5"/>
  <c r="AP62" i="5"/>
  <c r="J9" i="4" s="1"/>
  <c r="W50" i="5"/>
  <c r="T121" i="5"/>
  <c r="O7" i="4" s="1"/>
  <c r="W107" i="5"/>
  <c r="W11" i="5"/>
  <c r="W111" i="5"/>
  <c r="W84" i="5"/>
  <c r="AP121" i="5"/>
  <c r="O9" i="4" s="1"/>
  <c r="AP82" i="5"/>
  <c r="L9" i="4" s="1"/>
  <c r="AP19" i="5"/>
  <c r="E9" i="4" s="1"/>
  <c r="Q125" i="5"/>
  <c r="R125" i="5"/>
  <c r="N125" i="5"/>
  <c r="AP33" i="5"/>
  <c r="F9" i="4" s="1"/>
  <c r="AP12" i="5"/>
  <c r="C9" i="4" s="1"/>
  <c r="G125" i="5"/>
  <c r="W114" i="5"/>
  <c r="W101" i="5"/>
  <c r="W90" i="5"/>
  <c r="W81" i="5"/>
  <c r="W55" i="5"/>
  <c r="W47" i="5"/>
  <c r="U51" i="5"/>
  <c r="I8" i="4" s="1"/>
  <c r="V19" i="5"/>
  <c r="E10" i="4" s="1"/>
  <c r="W3" i="5"/>
  <c r="W41" i="5"/>
  <c r="W35" i="5"/>
  <c r="W30" i="5"/>
  <c r="W86" i="5"/>
  <c r="W87" i="5"/>
  <c r="W94" i="5"/>
  <c r="W89" i="5"/>
  <c r="W28" i="5"/>
  <c r="W22" i="5"/>
  <c r="W29" i="5"/>
  <c r="W25" i="5"/>
  <c r="W23" i="5"/>
  <c r="W40" i="5"/>
  <c r="W36" i="5"/>
  <c r="W31" i="5"/>
  <c r="U121" i="5"/>
  <c r="O8" i="4" s="1"/>
  <c r="V121" i="5"/>
  <c r="O10" i="4" s="1"/>
  <c r="S121" i="5"/>
  <c r="O6" i="4" s="1"/>
  <c r="U108" i="5"/>
  <c r="N8" i="4" s="1"/>
  <c r="U82" i="5"/>
  <c r="L8" i="4" s="1"/>
  <c r="V82" i="5"/>
  <c r="L10" i="4" s="1"/>
  <c r="S82" i="5"/>
  <c r="L6" i="4" s="1"/>
  <c r="W59" i="5"/>
  <c r="V62" i="5"/>
  <c r="J10" i="4" s="1"/>
  <c r="T62" i="5"/>
  <c r="J7" i="4" s="1"/>
  <c r="S62" i="5"/>
  <c r="J6" i="4" s="1"/>
  <c r="V51" i="5"/>
  <c r="I10" i="4" s="1"/>
  <c r="W48" i="5"/>
  <c r="S51" i="5"/>
  <c r="I6" i="4" s="1"/>
  <c r="U19" i="5"/>
  <c r="E8" i="4" s="1"/>
  <c r="S15" i="5"/>
  <c r="D6" i="4" s="1"/>
  <c r="U15" i="5"/>
  <c r="D8" i="4" s="1"/>
  <c r="V15" i="5"/>
  <c r="D10" i="4" s="1"/>
  <c r="W10" i="5"/>
  <c r="U12" i="5"/>
  <c r="C8" i="4" s="1"/>
  <c r="V12" i="5"/>
  <c r="C10" i="4" s="1"/>
  <c r="W6" i="5"/>
  <c r="W5" i="5"/>
  <c r="U33" i="5"/>
  <c r="F8" i="4" s="1"/>
  <c r="U96" i="5"/>
  <c r="M8" i="4" s="1"/>
  <c r="W93" i="5"/>
  <c r="W88" i="5"/>
  <c r="W85" i="5"/>
  <c r="W37" i="5"/>
  <c r="S42" i="5"/>
  <c r="G6" i="4" s="1"/>
  <c r="V42" i="5"/>
  <c r="G10" i="4" s="1"/>
  <c r="S96" i="5"/>
  <c r="M6" i="4" s="1"/>
  <c r="I125" i="5"/>
  <c r="W16" i="5"/>
  <c r="T19" i="5"/>
  <c r="E7" i="4" s="1"/>
  <c r="U62" i="5"/>
  <c r="J8" i="4" s="1"/>
  <c r="S12" i="5"/>
  <c r="C6" i="4" s="1"/>
  <c r="W34" i="5"/>
  <c r="W70" i="5"/>
  <c r="W61" i="5"/>
  <c r="W57" i="5"/>
  <c r="E125" i="5"/>
  <c r="T12" i="5"/>
  <c r="C7" i="4" s="1"/>
  <c r="U67" i="5"/>
  <c r="K8" i="4" s="1"/>
  <c r="S33" i="5"/>
  <c r="F6" i="4" s="1"/>
  <c r="W83" i="5"/>
  <c r="T45" i="5"/>
  <c r="H7" i="4" s="1"/>
  <c r="T67" i="5"/>
  <c r="K7" i="4" s="1"/>
  <c r="W63" i="5"/>
  <c r="D125" i="5"/>
  <c r="AP108" i="5"/>
  <c r="N9" i="4" s="1"/>
  <c r="V33" i="5"/>
  <c r="F10" i="4" s="1"/>
  <c r="T96" i="5"/>
  <c r="M7" i="4" s="1"/>
  <c r="T33" i="5"/>
  <c r="F7" i="4" s="1"/>
  <c r="T51" i="5"/>
  <c r="I7" i="4" s="1"/>
  <c r="V108" i="5"/>
  <c r="N10" i="4" s="1"/>
  <c r="W26" i="5"/>
  <c r="W80" i="5"/>
  <c r="W97" i="5"/>
  <c r="T108" i="5"/>
  <c r="N7" i="4" s="1"/>
  <c r="W43" i="5"/>
  <c r="S45" i="5"/>
  <c r="H6" i="4" s="1"/>
  <c r="V67" i="5"/>
  <c r="K10" i="4" s="1"/>
  <c r="T42" i="5"/>
  <c r="G7" i="4" s="1"/>
  <c r="W53" i="5"/>
  <c r="W32" i="5"/>
  <c r="U42" i="5"/>
  <c r="G8" i="4" s="1"/>
  <c r="O125" i="5"/>
  <c r="W7" i="5"/>
  <c r="S108" i="5"/>
  <c r="N6" i="4" s="1"/>
  <c r="W110" i="5"/>
  <c r="V96" i="5"/>
  <c r="M10" i="4" s="1"/>
  <c r="W27" i="5"/>
  <c r="T82" i="5"/>
  <c r="L7" i="4" s="1"/>
  <c r="W20" i="5"/>
  <c r="E25" i="4" l="1"/>
  <c r="G25" i="4"/>
  <c r="K25" i="4"/>
  <c r="L25" i="4"/>
  <c r="J26" i="4"/>
  <c r="F25" i="4"/>
  <c r="N25" i="4"/>
  <c r="K26" i="4"/>
  <c r="G26" i="4"/>
  <c r="D26" i="4"/>
  <c r="I25" i="4"/>
  <c r="I13" i="4"/>
  <c r="I28" i="4"/>
  <c r="O24" i="4"/>
  <c r="O27" i="4"/>
  <c r="O25" i="4"/>
  <c r="D13" i="4"/>
  <c r="D28" i="4"/>
  <c r="J25" i="4"/>
  <c r="O13" i="4"/>
  <c r="O28" i="4"/>
  <c r="D25" i="4"/>
  <c r="J24" i="4"/>
  <c r="J27" i="4"/>
  <c r="M26" i="4"/>
  <c r="J13" i="4"/>
  <c r="J28" i="4"/>
  <c r="O26" i="4"/>
  <c r="H28" i="4"/>
  <c r="M27" i="4"/>
  <c r="M24" i="4"/>
  <c r="F26" i="4"/>
  <c r="D27" i="4"/>
  <c r="D24" i="4"/>
  <c r="E13" i="4"/>
  <c r="E28" i="4"/>
  <c r="K24" i="4"/>
  <c r="K27" i="4"/>
  <c r="F13" i="4"/>
  <c r="F28" i="4"/>
  <c r="K13" i="4"/>
  <c r="K28" i="4"/>
  <c r="H25" i="4"/>
  <c r="G13" i="4"/>
  <c r="G28" i="4"/>
  <c r="E26" i="4"/>
  <c r="L27" i="4"/>
  <c r="L24" i="4"/>
  <c r="I26" i="4"/>
  <c r="H26" i="4"/>
  <c r="E27" i="4"/>
  <c r="E24" i="4"/>
  <c r="N26" i="4"/>
  <c r="N27" i="4"/>
  <c r="N24" i="4"/>
  <c r="H24" i="4"/>
  <c r="H27" i="4"/>
  <c r="G24" i="4"/>
  <c r="G27" i="4"/>
  <c r="I24" i="4"/>
  <c r="I27" i="4"/>
  <c r="L13" i="4"/>
  <c r="L28" i="4"/>
  <c r="M13" i="4"/>
  <c r="M28" i="4"/>
  <c r="N13" i="4"/>
  <c r="N28" i="4"/>
  <c r="M25" i="4"/>
  <c r="F27" i="4"/>
  <c r="F24" i="4"/>
  <c r="L26" i="4"/>
  <c r="C26" i="4"/>
  <c r="C25" i="4"/>
  <c r="C24" i="4"/>
  <c r="C27" i="4"/>
  <c r="C13" i="4"/>
  <c r="C28" i="4"/>
  <c r="H13" i="4"/>
  <c r="Q10" i="4"/>
  <c r="Q9" i="4"/>
  <c r="H11" i="4"/>
  <c r="H12" i="4" s="1"/>
  <c r="N11" i="4"/>
  <c r="N12" i="4" s="1"/>
  <c r="E11" i="4"/>
  <c r="E12" i="4" s="1"/>
  <c r="O11" i="4"/>
  <c r="O12" i="4" s="1"/>
  <c r="F11" i="4"/>
  <c r="F12" i="4" s="1"/>
  <c r="G11" i="4"/>
  <c r="G12" i="4" s="1"/>
  <c r="K11" i="4"/>
  <c r="K12" i="4" s="1"/>
  <c r="M11" i="4"/>
  <c r="M12" i="4" s="1"/>
  <c r="L11" i="4"/>
  <c r="L12" i="4" s="1"/>
  <c r="I11" i="4"/>
  <c r="I12" i="4" s="1"/>
  <c r="J11" i="4"/>
  <c r="J12" i="4" s="1"/>
  <c r="H19" i="4"/>
  <c r="D11" i="4"/>
  <c r="D12" i="4" s="1"/>
  <c r="C11" i="4"/>
  <c r="C12" i="4" s="1"/>
  <c r="Q8" i="4"/>
  <c r="Q6" i="4"/>
  <c r="Q7" i="4"/>
  <c r="B15" i="4" l="1"/>
  <c r="B16" i="4" a="1"/>
  <c r="B16" i="4" s="1"/>
  <c r="B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<sst xmlns="http://schemas.openxmlformats.org/spreadsheetml/2006/main" count="3777" uniqueCount="348">
  <si>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</si>
  <si>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</si>
  <si>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</si>
  <si>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</si>
  <si>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</si>
  <si>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</si>
  <si>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</si>
  <si>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Site :</t>
  </si>
  <si>
    <t>P01</t>
  </si>
  <si>
    <t>P02</t>
  </si>
  <si>
    <t>P03</t>
  </si>
  <si>
    <t>P04</t>
  </si>
  <si>
    <t>P05</t>
  </si>
  <si>
    <t>P06</t>
  </si>
  <si>
    <t>P07</t>
  </si>
  <si>
    <t>P08</t>
  </si>
  <si>
    <t>P09</t>
  </si>
  <si>
    <t>P10</t>
  </si>
  <si>
    <t>P11</t>
  </si>
  <si>
    <t>P12</t>
  </si>
  <si>
    <t>P13</t>
  </si>
  <si>
    <t>P14</t>
  </si>
  <si>
    <t>P15</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</si>
  <si>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</si>
  <si>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</si>
  <si>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</si>
  <si>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</si>
  <si>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</si>
  <si>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</si>
  <si>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</si>
  <si>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</si>
  <si>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</si>
  <si>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</si>
  <si>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</si>
  <si>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</si>
  <si>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</si>
  <si>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</si>
  <si>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</si>
  <si>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</si>
  <si>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</si>
  <si>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</si>
  <si>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</si>
  <si>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</si>
  <si>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</si>
  <si>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</si>
  <si>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</si>
  <si>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</si>
  <si>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</si>
  <si>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</si>
  <si>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</si>
  <si>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</si>
  <si>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</si>
  <si>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</si>
  <si>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</si>
  <si>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</si>
  <si>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</si>
  <si>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</si>
  <si>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</si>
  <si>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</si>
  <si>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</si>
  <si>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</si>
  <si>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</si>
  <si>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</si>
  <si>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</si>
  <si>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</si>
  <si>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</si>
  <si>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</si>
  <si>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</si>
  <si>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</si>
  <si>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</si>
  <si>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</si>
  <si>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</si>
  <si>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</si>
  <si>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</si>
  <si>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</si>
  <si>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</si>
  <si>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</si>
  <si>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</si>
  <si>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</si>
  <si>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</si>
  <si>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</si>
  <si>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</si>
  <si>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</si>
  <si>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</si>
  <si>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</si>
  <si>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</si>
  <si>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</si>
  <si>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</si>
  <si>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</si>
  <si>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</si>
  <si>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</si>
  <si>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</si>
  <si>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</si>
  <si>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</si>
  <si>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</si>
  <si>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</si>
  <si>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</si>
  <si>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</si>
  <si>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</si>
  <si>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</si>
  <si>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</si>
  <si>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</si>
  <si>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</si>
  <si>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</si>
  <si>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</si>
  <si>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</si>
  <si>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</si>
  <si>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</si>
  <si>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</si>
  <si>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</si>
  <si>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</si>
  <si>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</si>
  <si>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</si>
  <si>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</si>
  <si>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</si>
  <si>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</si>
  <si>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</si>
  <si>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</si>
  <si>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</si>
  <si>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</si>
  <si>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</si>
  <si>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</si>
  <si>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</si>
  <si>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</si>
  <si>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</si>
  <si>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</si>
  <si>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</si>
  <si>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</si>
  <si>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</si>
  <si>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</si>
  <si>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</si>
  <si>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</si>
  <si>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</si>
  <si>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</si>
  <si>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</si>
  <si>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</si>
  <si>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</si>
  <si>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</si>
  <si>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</si>
  <si>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</si>
  <si>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</si>
  <si>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</si>
  <si>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</si>
  <si>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</si>
  <si>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</si>
  <si>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</si>
  <si>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</si>
  <si>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</si>
  <si>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</si>
  <si>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</si>
  <si>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</si>
  <si>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</si>
  <si>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</si>
  <si>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</si>
  <si>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</si>
  <si>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</si>
  <si>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</si>
  <si>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</si>
  <si>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</si>
  <si>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</si>
  <si>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</si>
  <si>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</si>
  <si>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</si>
  <si>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</si>
  <si>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</si>
  <si>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</si>
  <si>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</si>
  <si>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</si>
  <si>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</si>
  <si>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</si>
  <si>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</si>
  <si>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</si>
  <si>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</si>
  <si>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</si>
  <si>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</si>
  <si>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</si>
  <si>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</si>
  <si>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</si>
  <si>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</si>
  <si>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</si>
  <si>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</si>
  <si>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</si>
  <si>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</si>
  <si>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</si>
  <si>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</si>
  <si>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</si>
  <si>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</si>
  <si>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</si>
  <si>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</si>
  <si>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</si>
  <si>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</si>
  <si>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</si>
  <si>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</si>
  <si>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</si>
  <si>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</si>
  <si>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</si>
  <si>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</si>
  <si>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</si>
  <si>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</si>
  <si>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</si>
  <si>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</si>
  <si>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</si>
  <si>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</si>
  <si>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</si>
  <si>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</si>
  <si>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</si>
  <si>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</si>
  <si>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</si>
  <si>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</si>
  <si>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</si>
  <si>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</si>
  <si>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</si>
  <si>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</si>
  <si>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</si>
  <si>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</si>
  <si>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</si>
  <si>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</si>
  <si>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</si>
  <si>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</si>
  <si>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</si>
  <si>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</si>
  <si>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</si>
  <si>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</si>
  <si>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</si>
  <si>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</si>
  <si>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</si>
  <si>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</si>
  <si>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</si>
  <si>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</si>
  <si>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</si>
  <si>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</si>
  <si>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</si>
  <si>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</si>
  <si>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</si>
  <si>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</si>
  <si>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</si>
  <si>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</si>
  <si>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</si>
  <si>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</si>
  <si>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</si>
  <si>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</si>
  <si>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</si>
  <si>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</si>
  <si>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</si>
  <si>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</si>
  <si>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</si>
  <si>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</si>
  <si>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</si>
  <si>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</si>
  <si>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</si>
  <si>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</si>
  <si>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</si>
  <si>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</si>
  <si>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</si>
  <si>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</si>
  <si>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</si>
  <si>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</si>
  <si>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</si>
  <si>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</si>
  <si>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</si>
  <si>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</si>
  <si>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</si>
  <si>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Pourcentage sur critères exécutés</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</si>
  <si>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</si>
  <si>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</si>
  <si>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</si>
  <si>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</si>
  <si>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</si>
  <si>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</si>
  <si>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</si>
  <si>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</si>
  <si>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</si>
  <si>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</si>
  <si>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 par thématique</t>
  </si>
  <si>
    <t>Sogeti part of Capgemini</t>
  </si>
  <si>
    <t xml:space="preserve">Contexte : </t>
  </si>
  <si>
    <t>#page</t>
  </si>
  <si>
    <t>page</t>
  </si>
  <si>
    <t>URLs</t>
  </si>
  <si>
    <t>Connexion nécessaire ?</t>
  </si>
  <si>
    <t>Commentaire</t>
  </si>
  <si>
    <t>Page d'accueil</t>
  </si>
  <si>
    <t>Non</t>
  </si>
  <si>
    <t>Infos pratiques</t>
  </si>
  <si>
    <t>https://conservatoire.bordeaux.fr/fr/infos-pratiques</t>
  </si>
  <si>
    <t>FAQ</t>
  </si>
  <si>
    <t>https://conservatoire.bordeaux.fr/fr/infos-pratiques/faq</t>
  </si>
  <si>
    <t>Formulaire de recherche</t>
  </si>
  <si>
    <t>https://conservatoire.bordeaux.fr/fr/conservatoire</t>
  </si>
  <si>
    <t>Conservatoire</t>
  </si>
  <si>
    <t>https://conservatoire.bordeaux.fr/fr/recherche</t>
  </si>
  <si>
    <t>Conservatoire / Histoire</t>
  </si>
  <si>
    <t>Conservatoire - les équipes</t>
  </si>
  <si>
    <t>https://conservatoire.bordeaux.fr/fr/conservatoire/equipes</t>
  </si>
  <si>
    <t>Actions culturelle</t>
  </si>
  <si>
    <t>https://conservatoire.bordeaux.fr/fr/action-culturelle</t>
  </si>
  <si>
    <t>Page évènement</t>
  </si>
  <si>
    <t>https://conservatoire.bordeaux.fr/fr/action-culturelle/agenda/evenement-orchestre-symphonique-904</t>
  </si>
  <si>
    <t>Pôle ressources</t>
  </si>
  <si>
    <t>https://conservatoire.bordeaux.fr/fr/pole-ressources</t>
  </si>
  <si>
    <t>Musique</t>
  </si>
  <si>
    <t>https://conservatoire.bordeaux.fr/fr/musiques</t>
  </si>
  <si>
    <t>Parcours en lien avec l'éducation nationale</t>
  </si>
  <si>
    <t>https://conservatoire.bordeaux.fr/fr/musiques/parcours-en-lien-avec-education-nationale</t>
  </si>
  <si>
    <t>dont onglet "Lycée"</t>
  </si>
  <si>
    <t>Département : Créations</t>
  </si>
  <si>
    <t>https://conservatoire.bordeaux.fr/fr/musiques/creations</t>
  </si>
  <si>
    <t>Discipline : Danse contemporaine</t>
  </si>
  <si>
    <t>https://conservatoire.bordeaux.fr/fr/arts-de-la-scene/danse/danse-contemporaine</t>
  </si>
  <si>
    <t>Mentions légales</t>
  </si>
  <si>
    <t>https://conservatoire.bordeaux.fr/fr/node/566</t>
  </si>
  <si>
    <t>Date : 18/11/2024</t>
  </si>
  <si>
    <t>Les images décoratives ne sont pas ignorées par les technologies d'assistance                                                   Solution : Vider les attributs alt présents ou ajouter des attributs aria-hidden="true"</t>
  </si>
  <si>
    <t>Il est recommandé, dans le RGAA, de n'utiliser qu'un seul titre de niveau 1 (balise &lt;h1&gt;)</t>
  </si>
  <si>
    <t>Présence d'éléments de présentation (exemple: size)
Solution envisageable : Utiliser des feuilles styles pour les éléments de présentation</t>
  </si>
  <si>
    <t>autocomplete</t>
  </si>
  <si>
    <t xml:space="preserve">
La page "Plan du site" est absente</t>
  </si>
  <si>
    <t>Lien d'accès rapide au contenu principal</t>
  </si>
  <si>
    <t>Certains médias temporels n’ont pas de transcription textuelle, ce qui peut limiter leur accessibilité, notamment pour les personnes sourdes ou malentendantes.</t>
  </si>
  <si>
    <t>Pour les vidéos ayant une transcription textuelle, celle-ci est pertinente.</t>
  </si>
  <si>
    <t>Certains médias temporels n’ont pas une audiodescription</t>
  </si>
  <si>
    <t>Utilisation de plusieurs balises &lt;br&gt; pour construire un paragraphe.
Solution envisageable :
Utiliser des balises &lt;p&gt; pour structurer les paragraphes ou des balises &lt;li&gt; pour les listes, afin d'assurer une meilleure structure sémantique et une accessibilité améliorée.</t>
  </si>
  <si>
    <t>Les pages web perdent leur mise en forme, rendant l'information moins lisible et incompréhensible.</t>
  </si>
  <si>
    <t>Certains cadres ne possèdent pas d'attribut title( exemple : Map)</t>
  </si>
  <si>
    <t>La hiérarchie des titres est incohérente : on passe d’un titre de niveau 2 (h2) directement à un h5, ce qui complique la navigation pour les utilisateurs et outils d’assistance.
Solution envisageable : respecter la hiérarchie en insérant un sous-titre de niveau h(x+1) après un titre de niveau hx.</t>
  </si>
  <si>
    <t>La prise de focus via la tabulation sur l'élément en cours de la page n'est pas visible (mais elle reste visible sur les autres éléments du menu.).</t>
  </si>
  <si>
    <t>Le focus n'est pas suffisamment perceptible.</t>
  </si>
  <si>
    <t>https://conservatoire.bordeaux.fr/fr/conservatoire/histoire</t>
  </si>
  <si>
    <t>Duplication des id dans la page 
Les valeurs de l'attribut id doivent être uniques dans la page.</t>
  </si>
  <si>
    <t>Le focus n'est pas suffisamment perceptible (niveau footer)</t>
  </si>
  <si>
    <t xml:space="preserve">
Le contraste entre la couleur de l'élément (bouton ) et son arrière-plan en mode focus est insuffisant
Solution envisageable : Ajouter des bordures autour des éléments au focus, en utilisant du CSS. </t>
  </si>
  <si>
    <t>Le focus n'est pas suffisamment perceptible (Carrousel, bouton suivant, précédent).
Solution envisageable : Améliorer le style du focus avec CSS</t>
  </si>
  <si>
    <t xml:space="preserve">
La hiérarchie des titres est incohérente : on passe d’un h2 directement à un h5, ce qui complique la navigation pour les utilisateurs et les outils d’assistance.</t>
  </si>
  <si>
    <t>Désactiver le CSS fait apparaître des éléments supplémentaires.
Solution envisageable : Utiliser hidden pour masquer ces éléments de manière plus adaptée.</t>
  </si>
  <si>
    <t xml:space="preserve">
Certains titres sont tronqués sur une largeur d’écran de 320px.
Solution envisageable : Utilisez des media queries pour ajuster la taille des titres sur les petits écrans. </t>
  </si>
  <si>
    <t xml:space="preserve">
Certains titres sont tronqués sur une largeur d’écran de 320px.
Solution envisageable : Utilisez des media queries pour ajuster la taille des titres sur les petits écrans</t>
  </si>
  <si>
    <t>Défilement dans la page.</t>
  </si>
  <si>
    <t>Le focus n'est pas suffisamment perceptible ( sur plusieurs élèments)</t>
  </si>
  <si>
    <t>https://conservatoire.bordeaux.fr/fr/</t>
  </si>
  <si>
    <t>Les images décoratives ne sont pas ignorées par les technologies d'assistance                                                
Solution : Vider les attributs alt présents ou ajouter des attributs aria-hidden="true"</t>
  </si>
  <si>
    <t>Les images décoratives ne sont pas ignorées par les technologies d'assistance                                                   Solution envisageable : Vider les attributs alt présents ou ajouter des attributs aria-hidden="true"</t>
  </si>
  <si>
    <t xml:space="preserve">Certains cadres (&lt;iframe&gt;) ne possèdent pas d'attribut title( exemple : Map)
Solution envisageable : Ajouter un attribut title </t>
  </si>
  <si>
    <t>.</t>
  </si>
  <si>
    <t xml:space="preserve">Les pages web perdent leur mise en forme, rendant l'information moins lisible et incompréhensible.
Solution envisageable : 
Utilise des fichiers CSS externes pour centraliser la mise en forme </t>
  </si>
  <si>
    <t>Certains médias temporels n’ont pas de transcription textuelle, ce qui peut limiter leur accessibilité, notamment pour les personnes sourdes ou malentendantes.
Ne transcrivez pas la musique, mais uniquement le dialogue.</t>
  </si>
  <si>
    <t>Certains médias temporels n’ont pas une audiodescription.
 Solution envisageable : ajoutez une audiodescription synchronisée aux médias temporels, décrivant les éléments visuels importants. Cela permet aux personnes malvoyantes de se représenter mentalement la scène en leur décrivant les éléments visuels essentiels.</t>
  </si>
  <si>
    <t>Certains médias temporels n’ont pas une audiodescription.
Solution envisageable : ajoutez une audiodescription synchronisée aux médias temporels, décrivant les éléments visuels importants. Cela permet aux personnes malvoyantes de se représenter mentalement la scène en leur décrivant les éléments visuels essentiels.</t>
  </si>
  <si>
    <t>Certains éléments ne sont pas restitués ni au clavier ni  par les lecteurs d'écran (par exemple, les années).
Solution envisageable : Utiliser des balises comme &lt;time datetime="YYYY-MM-DD"&gt;, et une  description avec des attributs ARIA (aria-label ou aria-labelledby) pour rendre les informations accessibles aux lecteurs d'écran.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</si>
</sst>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quot; &quot;[$€-40C];[Red]&quot;-&quot;#,##0.00&quot; &quot;[$€-40C]"/>
    <numFmt numFmtId="165" formatCode="0.0%"/>
  </numFmts>
  <fonts count="49">
    <font>
      <sz val="12"/>
      <color rgb="FF000000"/>
      <name val="Liberation Sans1"/>
    </font>
    <font>
      <sz val="11"/>
      <color theme="1"/>
      <name val="Calibri"/>
      <family val="2"/>
      <scheme val="minor"/>
    </font>
    <font>
      <sz val="11"/>
      <color theme="1"/>
      <name val="Calibri"/>
      <family val="2"/>
      <scheme val="minor"/>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b/>
      <sz val="12"/>
      <color rgb="FF0070C0"/>
      <name val="Liberation Sans1"/>
    </font>
    <font>
      <b/>
      <sz val="8"/>
      <color rgb="FFFFFFFF"/>
      <name val="Arial"/>
      <family val="2"/>
    </font>
    <font>
      <b/>
      <sz val="9"/>
      <color rgb="FFFFFFFF"/>
      <name val="Arial"/>
      <family val="2"/>
    </font>
    <font>
      <sz val="8"/>
      <color rgb="FF800000"/>
      <name val="Liberation Sans1"/>
    </font>
    <font>
      <b/>
      <sz val="16"/>
      <color rgb="FFFF0000"/>
      <name val="Liberation Sans1"/>
    </font>
    <font>
      <b/>
      <i/>
      <sz val="12"/>
      <color rgb="FF0070C0"/>
      <name val="Liberation Sans1"/>
    </font>
    <font>
      <sz val="8"/>
      <name val="Liberation Sans1"/>
    </font>
    <font>
      <sz val="11"/>
      <color rgb="FFFF0000"/>
      <name val="Calibri"/>
      <family val="2"/>
      <scheme val="minor"/>
    </font>
    <font>
      <b/>
      <sz val="11"/>
      <color theme="1"/>
      <name val="Calibri"/>
      <family val="2"/>
      <scheme val="minor"/>
    </font>
    <font>
      <u/>
      <sz val="11"/>
      <color theme="10"/>
      <name val="Calibri"/>
      <family val="2"/>
      <scheme val="minor"/>
    </font>
    <font>
      <sz val="6"/>
      <color rgb="FF000000"/>
      <name val="Arial"/>
      <family val="2"/>
    </font>
    <font>
      <sz val="6"/>
      <color rgb="FF000000"/>
      <name val="Liberation Sans1"/>
    </font>
    <font>
      <sz val="8"/>
      <color rgb="FF000000"/>
      <name val="Arial"/>
      <family val="2"/>
    </font>
    <font>
      <sz val="12"/>
      <color rgb="FF000000"/>
      <name val="Arial"/>
      <family val="2"/>
    </font>
    <font>
      <sz val="8"/>
      <name val="Arial"/>
      <family v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theme="4" tint="0.39997558519241921"/>
        <bgColor indexed="64"/>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57">
    <xf numFmtId="0" fontId="0" fillId="0" borderId="0"/>
    <xf numFmtId="0" fontId="24" fillId="9" borderId="1" applyNumberFormat="0" applyProtection="0"/>
    <xf numFmtId="0" fontId="4" fillId="0" borderId="0" applyNumberFormat="0" applyBorder="0" applyProtection="0"/>
    <xf numFmtId="0" fontId="5" fillId="2" borderId="0" applyNumberFormat="0" applyBorder="0" applyProtection="0"/>
    <xf numFmtId="0" fontId="5" fillId="3" borderId="0" applyNumberFormat="0" applyBorder="0" applyProtection="0"/>
    <xf numFmtId="0" fontId="4" fillId="4" borderId="0" applyNumberFormat="0" applyBorder="0" applyProtection="0"/>
    <xf numFmtId="0" fontId="6" fillId="5" borderId="0" applyNumberFormat="0" applyBorder="0" applyProtection="0"/>
    <xf numFmtId="49" fontId="7" fillId="6" borderId="0" applyBorder="0" applyProtection="0"/>
    <xf numFmtId="49" fontId="8" fillId="7" borderId="0" applyBorder="0" applyAlignment="0" applyProtection="0"/>
    <xf numFmtId="49" fontId="7" fillId="8" borderId="0" applyBorder="0" applyAlignment="0" applyProtection="0"/>
    <xf numFmtId="49" fontId="7" fillId="2" borderId="0" applyBorder="0" applyAlignment="0" applyProtection="0"/>
    <xf numFmtId="49" fontId="7" fillId="6" borderId="0" applyBorder="0" applyAlignment="0" applyProtection="0"/>
    <xf numFmtId="0" fontId="9" fillId="9" borderId="0" applyNumberFormat="0" applyBorder="0" applyAlignment="0" applyProtection="0"/>
    <xf numFmtId="0" fontId="9" fillId="0" borderId="0" applyNumberFormat="0" applyBorder="0" applyAlignment="0" applyProtection="0"/>
    <xf numFmtId="49" fontId="8" fillId="7" borderId="0" applyBorder="0" applyAlignment="0" applyProtection="0"/>
    <xf numFmtId="49" fontId="7" fillId="8" borderId="0" applyBorder="0" applyAlignment="0" applyProtection="0"/>
    <xf numFmtId="49" fontId="7" fillId="2" borderId="0" applyBorder="0" applyAlignment="0" applyProtection="0"/>
    <xf numFmtId="0" fontId="9" fillId="9" borderId="0" applyNumberFormat="0" applyBorder="0" applyProtection="0"/>
    <xf numFmtId="0" fontId="9" fillId="0" borderId="0" applyNumberFormat="0" applyBorder="0" applyProtection="0"/>
    <xf numFmtId="49" fontId="8" fillId="7" borderId="0" applyBorder="0" applyProtection="0"/>
    <xf numFmtId="49" fontId="7" fillId="8" borderId="0" applyBorder="0" applyProtection="0"/>
    <xf numFmtId="49" fontId="7" fillId="2" borderId="0" applyBorder="0" applyProtection="0"/>
    <xf numFmtId="49" fontId="7" fillId="6" borderId="0" applyBorder="0" applyAlignment="0" applyProtection="0"/>
    <xf numFmtId="0" fontId="9" fillId="9" borderId="0" applyNumberFormat="0" applyBorder="0" applyAlignment="0" applyProtection="0"/>
    <xf numFmtId="0" fontId="9" fillId="0" borderId="0" applyNumberFormat="0" applyBorder="0" applyAlignment="0" applyProtection="0"/>
    <xf numFmtId="49" fontId="10" fillId="6" borderId="0" applyBorder="0" applyProtection="0">
      <alignment horizontal="center" vertical="center"/>
    </xf>
    <xf numFmtId="0" fontId="11" fillId="10" borderId="0" applyNumberFormat="0" applyBorder="0" applyProtection="0"/>
    <xf numFmtId="0" fontId="12" fillId="9" borderId="0" applyNumberFormat="0" applyBorder="0" applyProtection="0">
      <alignment horizontal="center" vertical="center"/>
    </xf>
    <xf numFmtId="0" fontId="12" fillId="0" borderId="0" applyNumberFormat="0" applyBorder="0" applyProtection="0">
      <alignment horizontal="center" vertical="center"/>
    </xf>
    <xf numFmtId="0" fontId="10" fillId="11" borderId="0" applyNumberFormat="0" applyBorder="0" applyProtection="0"/>
    <xf numFmtId="0" fontId="13" fillId="12" borderId="0" applyNumberFormat="0" applyBorder="0" applyProtection="0"/>
    <xf numFmtId="0" fontId="14" fillId="0" borderId="0" applyNumberFormat="0" applyBorder="0" applyProtection="0"/>
    <xf numFmtId="0" fontId="15" fillId="0" borderId="0" applyNumberFormat="0" applyBorder="0" applyProtection="0"/>
    <xf numFmtId="0" fontId="16" fillId="13" borderId="0" applyNumberFormat="0" applyBorder="0" applyProtection="0"/>
    <xf numFmtId="0" fontId="17" fillId="0" borderId="0" applyNumberFormat="0" applyBorder="0" applyProtection="0">
      <alignment horizontal="center"/>
    </xf>
    <xf numFmtId="0" fontId="18" fillId="0" borderId="0" applyNumberFormat="0" applyBorder="0" applyProtection="0"/>
    <xf numFmtId="0" fontId="19" fillId="0" borderId="0" applyNumberFormat="0" applyBorder="0" applyProtection="0"/>
    <xf numFmtId="0" fontId="3" fillId="0" borderId="0" applyNumberFormat="0" applyFont="0" applyBorder="0" applyProtection="0"/>
    <xf numFmtId="0" fontId="17" fillId="0" borderId="0" applyNumberFormat="0" applyBorder="0" applyProtection="0">
      <alignment horizontal="center" textRotation="90"/>
    </xf>
    <xf numFmtId="0" fontId="20" fillId="0" borderId="0" applyNumberFormat="0" applyBorder="0" applyProtection="0"/>
    <xf numFmtId="0" fontId="21" fillId="0" borderId="0" applyNumberFormat="0" applyFill="0" applyBorder="0" applyAlignment="0" applyProtection="0"/>
    <xf numFmtId="0" fontId="22" fillId="9" borderId="0" applyNumberFormat="0" applyBorder="0" applyProtection="0"/>
    <xf numFmtId="49" fontId="23" fillId="7" borderId="0" applyBorder="0" applyProtection="0">
      <alignment horizontal="center" vertical="center"/>
    </xf>
    <xf numFmtId="49" fontId="10" fillId="8" borderId="0" applyBorder="0" applyProtection="0">
      <alignment horizontal="center" vertical="center"/>
    </xf>
    <xf numFmtId="49" fontId="10" fillId="2" borderId="0" applyBorder="0" applyProtection="0">
      <alignment horizontal="center" vertical="center"/>
    </xf>
    <xf numFmtId="0" fontId="25" fillId="0" borderId="0" applyNumberFormat="0" applyBorder="0" applyProtection="0"/>
    <xf numFmtId="164" fontId="25" fillId="0" borderId="0" applyBorder="0" applyProtection="0"/>
    <xf numFmtId="0" fontId="3" fillId="0" borderId="0" applyNumberFormat="0" applyFont="0" applyBorder="0" applyProtection="0"/>
    <xf numFmtId="0" fontId="3" fillId="0" borderId="0" applyNumberFormat="0" applyFont="0" applyBorder="0" applyProtection="0"/>
    <xf numFmtId="0" fontId="26" fillId="14" borderId="0" applyNumberFormat="0" applyBorder="0" applyProtection="0">
      <alignment horizontal="center" vertical="center"/>
    </xf>
    <xf numFmtId="0" fontId="9" fillId="15" borderId="0" applyNumberFormat="0" applyBorder="0" applyProtection="0"/>
    <xf numFmtId="0" fontId="6" fillId="0" borderId="0" applyNumberFormat="0" applyBorder="0" applyProtection="0"/>
    <xf numFmtId="9" fontId="3" fillId="0" borderId="0" applyFont="0" applyFill="0" applyBorder="0" applyAlignment="0" applyProtection="0"/>
    <xf numFmtId="0" fontId="2" fillId="0" borderId="0"/>
    <xf numFmtId="0" fontId="43"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95">
    <xf numFmtId="0" fontId="0" fillId="0" borderId="0" xfId="0"/>
    <xf numFmtId="0" fontId="0" fillId="0" borderId="0" xfId="0" applyAlignment="1">
      <alignment horizontal="left" vertical="center" wrapText="1"/>
    </xf>
    <xf numFmtId="0" fontId="10" fillId="11" borderId="2" xfId="0" applyFont="1" applyFill="1" applyBorder="1" applyAlignment="1">
      <alignment horizontal="right" vertical="center"/>
    </xf>
    <xf numFmtId="0" fontId="10" fillId="11" borderId="2" xfId="0" applyFont="1" applyFill="1" applyBorder="1" applyAlignment="1">
      <alignment horizontal="left" vertical="center"/>
    </xf>
    <xf numFmtId="0" fontId="11"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0" fontId="0" fillId="0" borderId="2" xfId="0" applyBorder="1" applyAlignment="1">
      <alignment horizontal="left" vertical="center" wrapText="1"/>
    </xf>
    <xf numFmtId="0" fontId="10" fillId="11" borderId="2" xfId="29" applyBorder="1" applyAlignment="1">
      <alignment horizontal="center" vertical="center" textRotation="90" wrapText="1"/>
    </xf>
    <xf numFmtId="0" fontId="10" fillId="11" borderId="2" xfId="29"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left" vertical="center" wrapText="1"/>
    </xf>
    <xf numFmtId="0" fontId="0" fillId="0" borderId="0" xfId="0" applyAlignment="1">
      <alignment vertical="center"/>
    </xf>
    <xf numFmtId="0" fontId="9" fillId="0" borderId="0" xfId="0" applyFont="1" applyAlignment="1">
      <alignment horizontal="center" vertical="center" wrapText="1"/>
    </xf>
    <xf numFmtId="0" fontId="10" fillId="0" borderId="0" xfId="29" applyFill="1" applyAlignment="1">
      <alignment horizontal="center" vertical="center" wrapText="1"/>
    </xf>
    <xf numFmtId="0" fontId="11" fillId="10" borderId="5" xfId="0" applyFont="1" applyFill="1" applyBorder="1" applyAlignment="1">
      <alignment horizontal="center"/>
    </xf>
    <xf numFmtId="0" fontId="11" fillId="10" borderId="6" xfId="0" applyFont="1" applyFill="1" applyBorder="1" applyAlignment="1">
      <alignment horizontal="center"/>
    </xf>
    <xf numFmtId="49" fontId="10" fillId="6" borderId="2" xfId="25" applyBorder="1">
      <alignment horizontal="center" vertical="center"/>
    </xf>
    <xf numFmtId="0" fontId="9" fillId="0" borderId="0" xfId="0" applyFont="1"/>
    <xf numFmtId="0" fontId="11" fillId="0" borderId="2" xfId="0" applyFont="1" applyBorder="1" applyAlignment="1">
      <alignment horizontal="center"/>
    </xf>
    <xf numFmtId="0" fontId="11" fillId="0" borderId="7" xfId="0" applyFont="1" applyBorder="1" applyAlignment="1">
      <alignment horizontal="center"/>
    </xf>
    <xf numFmtId="49" fontId="10" fillId="8" borderId="2" xfId="43" applyBorder="1">
      <alignment horizontal="center" vertical="center"/>
    </xf>
    <xf numFmtId="0" fontId="11" fillId="10" borderId="2" xfId="0" applyFont="1" applyFill="1" applyBorder="1" applyAlignment="1">
      <alignment horizontal="center"/>
    </xf>
    <xf numFmtId="0" fontId="11" fillId="10" borderId="7" xfId="0" applyFont="1" applyFill="1" applyBorder="1" applyAlignment="1">
      <alignment horizontal="center"/>
    </xf>
    <xf numFmtId="49" fontId="23" fillId="7" borderId="2" xfId="42" applyBorder="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2"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7" fillId="2" borderId="0" xfId="0" applyFont="1" applyFill="1" applyAlignment="1">
      <alignment horizontal="center"/>
    </xf>
    <xf numFmtId="0" fontId="9" fillId="10" borderId="2" xfId="0" applyFont="1" applyFill="1" applyBorder="1" applyAlignment="1">
      <alignment horizontal="center"/>
    </xf>
    <xf numFmtId="0" fontId="7" fillId="0" borderId="0" xfId="0" applyFont="1" applyAlignment="1">
      <alignment horizontal="center"/>
    </xf>
    <xf numFmtId="0" fontId="9" fillId="0" borderId="2" xfId="0" applyFont="1" applyBorder="1" applyAlignment="1">
      <alignment horizontal="center"/>
    </xf>
    <xf numFmtId="0" fontId="0" fillId="14" borderId="0" xfId="0" applyFill="1" applyAlignment="1">
      <alignment horizontal="center"/>
    </xf>
    <xf numFmtId="0" fontId="7" fillId="14" borderId="2" xfId="0" applyFont="1" applyFill="1" applyBorder="1" applyAlignment="1">
      <alignment horizontal="center"/>
    </xf>
    <xf numFmtId="0" fontId="7" fillId="14" borderId="0" xfId="0" applyFont="1" applyFill="1" applyAlignment="1">
      <alignment horizontal="center"/>
    </xf>
    <xf numFmtId="0" fontId="7" fillId="0" borderId="2" xfId="0" applyFont="1" applyBorder="1" applyAlignment="1">
      <alignment horizontal="center"/>
    </xf>
    <xf numFmtId="0" fontId="9" fillId="0" borderId="0" xfId="0" applyFont="1" applyAlignment="1">
      <alignment horizontal="center"/>
    </xf>
    <xf numFmtId="0" fontId="11" fillId="0" borderId="2" xfId="0" applyFont="1" applyBorder="1" applyAlignment="1">
      <alignment horizontal="center" vertical="center" wrapText="1"/>
    </xf>
    <xf numFmtId="0" fontId="0" fillId="0" borderId="0" xfId="0" applyAlignment="1">
      <alignment vertical="center" wrapText="1"/>
    </xf>
    <xf numFmtId="0" fontId="37" fillId="0" borderId="2" xfId="0" applyFont="1" applyBorder="1" applyAlignment="1">
      <alignment horizontal="left" vertical="center" wrapText="1"/>
    </xf>
    <xf numFmtId="0" fontId="0" fillId="0" borderId="0" xfId="0" applyAlignment="1">
      <alignment horizontal="center"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4" fillId="0" borderId="0" xfId="0" applyFont="1" applyAlignment="1">
      <alignment horizontal="left" vertical="center"/>
    </xf>
    <xf numFmtId="165" fontId="34" fillId="0" borderId="0" xfId="52" applyNumberFormat="1" applyFont="1" applyAlignment="1">
      <alignment horizontal="left" vertical="center"/>
    </xf>
    <xf numFmtId="0" fontId="38" fillId="0" borderId="0" xfId="0" applyFont="1"/>
    <xf numFmtId="0" fontId="39" fillId="0" borderId="0" xfId="0" applyFont="1" applyAlignment="1">
      <alignment horizontal="left" vertical="center"/>
    </xf>
    <xf numFmtId="165" fontId="39" fillId="0" borderId="0" xfId="52" applyNumberFormat="1" applyFont="1" applyAlignment="1">
      <alignment horizontal="left" vertical="center"/>
    </xf>
    <xf numFmtId="0" fontId="40" fillId="0" borderId="2" xfId="0" applyFont="1" applyBorder="1" applyAlignment="1">
      <alignment horizontal="left" vertical="center" wrapText="1"/>
    </xf>
    <xf numFmtId="0" fontId="0" fillId="0" borderId="9" xfId="0" applyBorder="1" applyAlignment="1">
      <alignment vertical="center"/>
    </xf>
    <xf numFmtId="0" fontId="11" fillId="10" borderId="10" xfId="0" applyFont="1" applyFill="1" applyBorder="1" applyAlignment="1">
      <alignment horizontal="center"/>
    </xf>
    <xf numFmtId="0" fontId="11" fillId="0" borderId="11" xfId="0" applyFont="1" applyBorder="1" applyAlignment="1">
      <alignment horizontal="center"/>
    </xf>
    <xf numFmtId="9" fontId="11" fillId="10" borderId="5" xfId="52" applyFont="1" applyFill="1" applyBorder="1" applyAlignment="1">
      <alignment horizontal="center"/>
    </xf>
    <xf numFmtId="9" fontId="11" fillId="0" borderId="11" xfId="52" applyFont="1" applyBorder="1" applyAlignment="1">
      <alignment horizontal="center"/>
    </xf>
    <xf numFmtId="9" fontId="11" fillId="10" borderId="10" xfId="52" applyFont="1" applyFill="1" applyBorder="1" applyAlignment="1">
      <alignment horizontal="center"/>
    </xf>
    <xf numFmtId="9" fontId="11" fillId="0" borderId="4" xfId="52" applyFont="1" applyBorder="1" applyAlignment="1">
      <alignment horizontal="center"/>
    </xf>
    <xf numFmtId="0" fontId="2" fillId="0" borderId="0" xfId="53" applyAlignment="1">
      <alignment vertical="top"/>
    </xf>
    <xf numFmtId="0" fontId="43" fillId="0" borderId="0" xfId="54" applyAlignment="1">
      <alignment vertical="top" wrapText="1"/>
    </xf>
    <xf numFmtId="0" fontId="2" fillId="0" borderId="0" xfId="53" applyAlignment="1">
      <alignment horizontal="center" vertical="top"/>
    </xf>
    <xf numFmtId="0" fontId="2" fillId="0" borderId="0" xfId="53" applyAlignment="1">
      <alignment vertical="top" wrapText="1"/>
    </xf>
    <xf numFmtId="0" fontId="41" fillId="0" borderId="0" xfId="53" applyFont="1" applyAlignment="1">
      <alignment vertical="top" wrapText="1"/>
    </xf>
    <xf numFmtId="0" fontId="42" fillId="16" borderId="0" xfId="53" applyFont="1" applyFill="1" applyAlignment="1">
      <alignment vertical="top"/>
    </xf>
    <xf numFmtId="0" fontId="42" fillId="16" borderId="0" xfId="53" applyFont="1" applyFill="1" applyAlignment="1">
      <alignment vertical="top" wrapText="1"/>
    </xf>
    <xf numFmtId="0" fontId="0" fillId="16" borderId="0" xfId="0" applyFill="1"/>
    <xf numFmtId="0" fontId="44" fillId="0" borderId="0" xfId="0" applyFont="1" applyAlignment="1">
      <alignment wrapText="1"/>
    </xf>
    <xf numFmtId="0" fontId="45" fillId="0" borderId="2" xfId="0" applyFont="1" applyBorder="1" applyAlignment="1">
      <alignment horizontal="left" vertical="center" wrapText="1"/>
    </xf>
    <xf numFmtId="0" fontId="21" fillId="0" borderId="0" xfId="40" applyAlignment="1">
      <alignment vertical="top" wrapText="1"/>
    </xf>
    <xf numFmtId="0" fontId="46" fillId="0" borderId="2" xfId="0" applyFont="1" applyBorder="1" applyAlignment="1">
      <alignment horizontal="left" vertical="center" wrapText="1"/>
    </xf>
    <xf numFmtId="0" fontId="44" fillId="0" borderId="2" xfId="0" applyFont="1" applyBorder="1" applyAlignment="1">
      <alignment horizontal="left" vertical="center" wrapText="1"/>
    </xf>
    <xf numFmtId="0" fontId="35" fillId="11" borderId="2" xfId="29" applyFont="1" applyBorder="1" applyAlignment="1">
      <alignment horizontal="center" vertical="center" wrapText="1"/>
    </xf>
    <xf numFmtId="0" fontId="47" fillId="0" borderId="0" xfId="0" applyFont="1" applyAlignment="1">
      <alignment vertical="center"/>
    </xf>
    <xf numFmtId="0" fontId="48" fillId="0" borderId="2" xfId="0" applyFont="1" applyBorder="1" applyAlignment="1">
      <alignment horizontal="left" vertical="center" wrapText="1"/>
    </xf>
    <xf numFmtId="0" fontId="47" fillId="0" borderId="0" xfId="0" applyFont="1" applyAlignment="1">
      <alignment horizontal="left" vertical="center" wrapText="1"/>
    </xf>
    <xf numFmtId="0" fontId="1" fillId="0" borderId="0" xfId="53" applyFont="1" applyAlignment="1">
      <alignment vertical="top" wrapText="1"/>
    </xf>
    <xf numFmtId="0" fontId="21" fillId="0" borderId="0" xfId="40"/>
    <xf numFmtId="0" fontId="11" fillId="0" borderId="0" xfId="0" applyFont="1"/>
    <xf numFmtId="0" fontId="11" fillId="0" borderId="2" xfId="0" applyFont="1" applyBorder="1" applyAlignment="1">
      <alignment horizontal="left" vertical="top" wrapText="1"/>
    </xf>
    <xf numFmtId="0" fontId="42" fillId="16" borderId="0" xfId="53" applyFont="1" applyFill="1" applyAlignment="1">
      <alignment horizontal="left" vertical="top" wrapText="1"/>
    </xf>
    <xf numFmtId="0" fontId="0" fillId="0" borderId="0" xfId="0" applyAlignment="1">
      <alignment wrapText="1"/>
    </xf>
    <xf numFmtId="0" fontId="7" fillId="14" borderId="0" xfId="49" applyFont="1" applyAlignment="1">
      <alignment horizontal="center" vertical="center" wrapText="1"/>
    </xf>
    <xf numFmtId="0" fontId="27" fillId="14" borderId="0" xfId="49" applyFont="1">
      <alignment horizontal="center" vertical="center"/>
    </xf>
    <xf numFmtId="0" fontId="0" fillId="10" borderId="0" xfId="0" applyFill="1" applyAlignment="1">
      <alignment horizontal="left" vertical="center" wrapText="1"/>
    </xf>
    <xf numFmtId="0" fontId="11"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5" fillId="11" borderId="2" xfId="29" applyFont="1" applyBorder="1" applyAlignment="1">
      <alignment horizontal="center" vertical="center" textRotation="90" wrapText="1"/>
    </xf>
    <xf numFmtId="0" fontId="7" fillId="14" borderId="3" xfId="49" applyFont="1" applyBorder="1" applyAlignment="1">
      <alignment horizontal="center" vertical="center" wrapText="1"/>
    </xf>
    <xf numFmtId="0" fontId="10" fillId="11" borderId="4" xfId="29" applyBorder="1" applyAlignment="1">
      <alignment horizontal="center" vertical="center" textRotation="90" wrapText="1"/>
    </xf>
    <xf numFmtId="0" fontId="10" fillId="11" borderId="4" xfId="29" applyBorder="1" applyAlignment="1">
      <alignment horizontal="center" vertical="center" wrapText="1"/>
    </xf>
    <xf numFmtId="0" fontId="36" fillId="11" borderId="4" xfId="29" applyFont="1" applyBorder="1" applyAlignment="1">
      <alignment horizontal="center" vertical="center" textRotation="90" wrapText="1"/>
    </xf>
    <xf numFmtId="0" fontId="26" fillId="14" borderId="3" xfId="49" applyBorder="1">
      <alignment horizontal="center" vertical="center"/>
    </xf>
  </cellXfs>
  <cellStyles count="57">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Lien hypertexte 2" xfId="54" xr:uid="{BE8E02DA-AC55-4F52-B832-6B9FD52730BC}"/>
    <cellStyle name="Monétaire 2" xfId="55" xr:uid="{0A30B51E-E566-44AB-9ECB-F7550C632958}"/>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Normal 2" xfId="53" xr:uid="{2232F7E2-5B34-4F7C-AE4B-57444346F1E6}"/>
    <cellStyle name="Note" xfId="1" builtinId="10" customBuiltin="1"/>
    <cellStyle name="Pourcentage" xfId="52" builtinId="5"/>
    <cellStyle name="Pourcentage 2" xfId="56" xr:uid="{698C8238-72D2-4BDE-9452-896D858B0666}"/>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110">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135</c:v>
                </c:pt>
                <c:pt idx="1">
                  <c:v>30</c:v>
                </c:pt>
                <c:pt idx="2">
                  <c:v>45</c:v>
                </c:pt>
                <c:pt idx="3">
                  <c:v>195</c:v>
                </c:pt>
                <c:pt idx="4">
                  <c:v>120</c:v>
                </c:pt>
                <c:pt idx="5">
                  <c:v>30</c:v>
                </c:pt>
                <c:pt idx="6">
                  <c:v>75</c:v>
                </c:pt>
                <c:pt idx="7">
                  <c:v>150</c:v>
                </c:pt>
                <c:pt idx="8">
                  <c:v>60</c:v>
                </c:pt>
                <c:pt idx="9">
                  <c:v>210</c:v>
                </c:pt>
                <c:pt idx="10">
                  <c:v>195</c:v>
                </c:pt>
                <c:pt idx="11">
                  <c:v>165</c:v>
                </c:pt>
                <c:pt idx="12">
                  <c:v>180</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0</c:v>
                </c:pt>
                <c:pt idx="1">
                  <c:v>6</c:v>
                </c:pt>
                <c:pt idx="2">
                  <c:v>44</c:v>
                </c:pt>
                <c:pt idx="3">
                  <c:v>21</c:v>
                </c:pt>
                <c:pt idx="4">
                  <c:v>1</c:v>
                </c:pt>
                <c:pt idx="5">
                  <c:v>30</c:v>
                </c:pt>
                <c:pt idx="6">
                  <c:v>58</c:v>
                </c:pt>
                <c:pt idx="7">
                  <c:v>115</c:v>
                </c:pt>
                <c:pt idx="8">
                  <c:v>43</c:v>
                </c:pt>
                <c:pt idx="9">
                  <c:v>131</c:v>
                </c:pt>
                <c:pt idx="10">
                  <c:v>124</c:v>
                </c:pt>
                <c:pt idx="11">
                  <c:v>103</c:v>
                </c:pt>
                <c:pt idx="12">
                  <c:v>45</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15</c:v>
                </c:pt>
                <c:pt idx="1">
                  <c:v>2</c:v>
                </c:pt>
                <c:pt idx="2">
                  <c:v>1</c:v>
                </c:pt>
                <c:pt idx="3">
                  <c:v>6</c:v>
                </c:pt>
                <c:pt idx="4">
                  <c:v>0</c:v>
                </c:pt>
                <c:pt idx="5">
                  <c:v>0</c:v>
                </c:pt>
                <c:pt idx="6">
                  <c:v>0</c:v>
                </c:pt>
                <c:pt idx="7">
                  <c:v>15</c:v>
                </c:pt>
                <c:pt idx="8">
                  <c:v>2</c:v>
                </c:pt>
                <c:pt idx="9">
                  <c:v>48</c:v>
                </c:pt>
                <c:pt idx="10">
                  <c:v>1</c:v>
                </c:pt>
                <c:pt idx="11">
                  <c:v>1</c:v>
                </c:pt>
                <c:pt idx="12">
                  <c:v>0</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120</c:v>
                </c:pt>
                <c:pt idx="1">
                  <c:v>22</c:v>
                </c:pt>
                <c:pt idx="2">
                  <c:v>0</c:v>
                </c:pt>
                <c:pt idx="3">
                  <c:v>168</c:v>
                </c:pt>
                <c:pt idx="4">
                  <c:v>119</c:v>
                </c:pt>
                <c:pt idx="5">
                  <c:v>0</c:v>
                </c:pt>
                <c:pt idx="6">
                  <c:v>17</c:v>
                </c:pt>
                <c:pt idx="7">
                  <c:v>20</c:v>
                </c:pt>
                <c:pt idx="8">
                  <c:v>15</c:v>
                </c:pt>
                <c:pt idx="9">
                  <c:v>31</c:v>
                </c:pt>
                <c:pt idx="10">
                  <c:v>70</c:v>
                </c:pt>
                <c:pt idx="11">
                  <c:v>61</c:v>
                </c:pt>
                <c:pt idx="12">
                  <c:v>135</c:v>
                </c:pt>
              </c:numCache>
            </c:numRef>
          </c:val>
          <c:extLst>
            <c:ext xmlns:c16="http://schemas.microsoft.com/office/drawing/2014/chart" uri="{C3380CC4-5D6E-409C-BE32-E72D297353CC}">
              <c16:uniqueId val="{00000002-FFE8-4DAB-9E5B-557A46C91F5C}"/>
            </c:ext>
          </c:extLst>
        </c:ser>
        <c:ser>
          <c:idx val="0"/>
          <c:order val="3"/>
          <c:tx>
            <c:strRef>
              <c:f>Synthèse!$B$9</c:f>
              <c:strCache>
                <c:ptCount val="1"/>
                <c:pt idx="0">
                  <c:v>D</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Synthèse!$C$9:$O$9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BaseDeCalcul!$D$1:$R$1</c:f>
              <c:strCache>
                <c:ptCount val="1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strCache>
            </c:strRef>
          </c:cat>
          <c:val>
            <c:numRef>
              <c:f>BaseDeCalcul!$D$122:$R$122</c:f>
              <c:numCache>
                <c:formatCode>General</c:formatCode>
                <c:ptCount val="15"/>
                <c:pt idx="0">
                  <c:v>58</c:v>
                </c:pt>
                <c:pt idx="1">
                  <c:v>47</c:v>
                </c:pt>
                <c:pt idx="2">
                  <c:v>47</c:v>
                </c:pt>
                <c:pt idx="3">
                  <c:v>55</c:v>
                </c:pt>
                <c:pt idx="4">
                  <c:v>52</c:v>
                </c:pt>
                <c:pt idx="5">
                  <c:v>46</c:v>
                </c:pt>
                <c:pt idx="6">
                  <c:v>44</c:v>
                </c:pt>
                <c:pt idx="7">
                  <c:v>50</c:v>
                </c:pt>
                <c:pt idx="8">
                  <c:v>45</c:v>
                </c:pt>
                <c:pt idx="9">
                  <c:v>46</c:v>
                </c:pt>
                <c:pt idx="10">
                  <c:v>46</c:v>
                </c:pt>
                <c:pt idx="11">
                  <c:v>46</c:v>
                </c:pt>
                <c:pt idx="12">
                  <c:v>46</c:v>
                </c:pt>
                <c:pt idx="13">
                  <c:v>46</c:v>
                </c:pt>
                <c:pt idx="14">
                  <c:v>47</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BaseDeCalcul!$D$1:$R$1</c:f>
              <c:strCache>
                <c:ptCount val="1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strCache>
            </c:strRef>
          </c:cat>
          <c:val>
            <c:numRef>
              <c:f>BaseDeCalcul!$D$123:$R$123</c:f>
              <c:numCache>
                <c:formatCode>General</c:formatCode>
                <c:ptCount val="15"/>
                <c:pt idx="0">
                  <c:v>6</c:v>
                </c:pt>
                <c:pt idx="1">
                  <c:v>6</c:v>
                </c:pt>
                <c:pt idx="2">
                  <c:v>5</c:v>
                </c:pt>
                <c:pt idx="3">
                  <c:v>7</c:v>
                </c:pt>
                <c:pt idx="4">
                  <c:v>5</c:v>
                </c:pt>
                <c:pt idx="5">
                  <c:v>6</c:v>
                </c:pt>
                <c:pt idx="6">
                  <c:v>8</c:v>
                </c:pt>
                <c:pt idx="7">
                  <c:v>10</c:v>
                </c:pt>
                <c:pt idx="8">
                  <c:v>7</c:v>
                </c:pt>
                <c:pt idx="9">
                  <c:v>5</c:v>
                </c:pt>
                <c:pt idx="10">
                  <c:v>5</c:v>
                </c:pt>
                <c:pt idx="11">
                  <c:v>5</c:v>
                </c:pt>
                <c:pt idx="12">
                  <c:v>5</c:v>
                </c:pt>
                <c:pt idx="13">
                  <c:v>6</c:v>
                </c:pt>
                <c:pt idx="14">
                  <c:v>5</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BaseDeCalcul!$D$1:$R$1</c:f>
              <c:strCache>
                <c:ptCount val="1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strCache>
            </c:strRef>
          </c:cat>
          <c:val>
            <c:numRef>
              <c:f>BaseDeCalcul!$D$124:$R$124</c:f>
              <c:numCache>
                <c:formatCode>General</c:formatCode>
                <c:ptCount val="15"/>
                <c:pt idx="0">
                  <c:v>42</c:v>
                </c:pt>
                <c:pt idx="1">
                  <c:v>53</c:v>
                </c:pt>
                <c:pt idx="2">
                  <c:v>54</c:v>
                </c:pt>
                <c:pt idx="3">
                  <c:v>44</c:v>
                </c:pt>
                <c:pt idx="4">
                  <c:v>49</c:v>
                </c:pt>
                <c:pt idx="5">
                  <c:v>54</c:v>
                </c:pt>
                <c:pt idx="6">
                  <c:v>54</c:v>
                </c:pt>
                <c:pt idx="7">
                  <c:v>46</c:v>
                </c:pt>
                <c:pt idx="8">
                  <c:v>54</c:v>
                </c:pt>
                <c:pt idx="9">
                  <c:v>55</c:v>
                </c:pt>
                <c:pt idx="10">
                  <c:v>55</c:v>
                </c:pt>
                <c:pt idx="11">
                  <c:v>55</c:v>
                </c:pt>
                <c:pt idx="12">
                  <c:v>55</c:v>
                </c:pt>
                <c:pt idx="13">
                  <c:v>54</c:v>
                </c:pt>
                <c:pt idx="14">
                  <c:v>54</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[VALEUR]</a:t>
                    </a:fld>
                    <a:r>
                      <a:rPr lang="en-US" baseline="0">
                        <a:solidFill>
                          <a:sysClr val="windowText" lastClr="000000"/>
                        </a:solidFill>
                      </a:rPr>
                      <a:t>; </a:t>
                    </a:r>
                    <a:fld id="{8AB0A9F5-D2A0-46C3-914B-707199C97FC9}" type="PERCENTAGE">
                      <a:rPr lang="en-US" b="1" baseline="0">
                        <a:solidFill>
                          <a:sysClr val="windowText" lastClr="000000"/>
                        </a:solidFill>
                      </a:rPr>
                      <a:pPr/>
                      <a:t>[POURCENTAGE]</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[VALEUR]</a:t>
                    </a:fld>
                    <a:r>
                      <a:rPr lang="en-US" b="0" baseline="0">
                        <a:solidFill>
                          <a:sysClr val="windowText" lastClr="000000"/>
                        </a:solidFill>
                      </a:rPr>
                      <a:t>; </a:t>
                    </a:r>
                    <a:fld id="{8F73F0CD-33A9-4829-9B68-C3172CDA132D}" type="PERCENTAGE">
                      <a:rPr lang="en-US" b="1" baseline="0">
                        <a:solidFill>
                          <a:sysClr val="windowText" lastClr="000000"/>
                        </a:solidFill>
                      </a:rPr>
                      <a:pPr/>
                      <a:t>[POURCENTAGE]</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[VALEUR]</a:t>
                    </a:fld>
                    <a:r>
                      <a:rPr lang="en-US" baseline="0">
                        <a:solidFill>
                          <a:schemeClr val="bg1"/>
                        </a:solidFill>
                      </a:rPr>
                      <a:t>; </a:t>
                    </a:r>
                    <a:fld id="{731AC1F8-00EA-44CD-B9C4-8C97ED1FAC87}" type="PERCENTAGE">
                      <a:rPr lang="en-US" b="1" baseline="0">
                        <a:solidFill>
                          <a:schemeClr val="bg1"/>
                        </a:solidFill>
                      </a:rPr>
                      <a:pPr/>
                      <a:t>[POURCENTAGE]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721</c:v>
                </c:pt>
                <c:pt idx="1">
                  <c:v>91</c:v>
                </c:pt>
                <c:pt idx="2">
                  <c:v>778</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[VALEUR]</a:t>
                    </a:fld>
                    <a:r>
                      <a:rPr lang="en-US" baseline="0"/>
                      <a:t>; </a:t>
                    </a:r>
                    <a:fld id="{4044B31A-780A-4C17-AC0D-E208BFE57452}" type="PERCENTAGE">
                      <a:rPr lang="en-US" b="1" baseline="0"/>
                      <a:pPr/>
                      <a:t>[POURCENTAGE]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[VALEUR]</a:t>
                    </a:fld>
                    <a:r>
                      <a:rPr lang="en-US" b="1" baseline="0"/>
                      <a:t>; </a:t>
                    </a:r>
                    <a:fld id="{CA37D2A9-730A-447E-804C-DA8F974EFE56}" type="PERCENTAGE">
                      <a:rPr lang="en-US" b="1" baseline="0"/>
                      <a:pPr/>
                      <a:t>[POURCENTAGE]</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721</c:v>
                </c:pt>
                <c:pt idx="1">
                  <c:v>91</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0</c:v>
                </c:pt>
                <c:pt idx="1">
                  <c:v>6</c:v>
                </c:pt>
                <c:pt idx="2">
                  <c:v>44</c:v>
                </c:pt>
                <c:pt idx="3">
                  <c:v>21</c:v>
                </c:pt>
                <c:pt idx="4">
                  <c:v>1</c:v>
                </c:pt>
                <c:pt idx="5">
                  <c:v>30</c:v>
                </c:pt>
                <c:pt idx="6">
                  <c:v>58</c:v>
                </c:pt>
                <c:pt idx="7">
                  <c:v>115</c:v>
                </c:pt>
                <c:pt idx="8">
                  <c:v>43</c:v>
                </c:pt>
                <c:pt idx="9">
                  <c:v>131</c:v>
                </c:pt>
                <c:pt idx="10">
                  <c:v>124</c:v>
                </c:pt>
                <c:pt idx="11">
                  <c:v>103</c:v>
                </c:pt>
                <c:pt idx="12">
                  <c:v>45</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15</c:v>
                </c:pt>
                <c:pt idx="1">
                  <c:v>2</c:v>
                </c:pt>
                <c:pt idx="2">
                  <c:v>1</c:v>
                </c:pt>
                <c:pt idx="3">
                  <c:v>6</c:v>
                </c:pt>
                <c:pt idx="4">
                  <c:v>0</c:v>
                </c:pt>
                <c:pt idx="5">
                  <c:v>0</c:v>
                </c:pt>
                <c:pt idx="6">
                  <c:v>0</c:v>
                </c:pt>
                <c:pt idx="7">
                  <c:v>15</c:v>
                </c:pt>
                <c:pt idx="8">
                  <c:v>2</c:v>
                </c:pt>
                <c:pt idx="9">
                  <c:v>48</c:v>
                </c:pt>
                <c:pt idx="10">
                  <c:v>1</c:v>
                </c:pt>
                <c:pt idx="11">
                  <c:v>1</c:v>
                </c:pt>
                <c:pt idx="12">
                  <c:v>0</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120</c:v>
                      </c:pt>
                      <c:pt idx="1">
                        <c:v>22</c:v>
                      </c:pt>
                      <c:pt idx="2">
                        <c:v>0</c:v>
                      </c:pt>
                      <c:pt idx="3">
                        <c:v>168</c:v>
                      </c:pt>
                      <c:pt idx="4">
                        <c:v>119</c:v>
                      </c:pt>
                      <c:pt idx="5">
                        <c:v>0</c:v>
                      </c:pt>
                      <c:pt idx="6">
                        <c:v>17</c:v>
                      </c:pt>
                      <c:pt idx="7">
                        <c:v>20</c:v>
                      </c:pt>
                      <c:pt idx="8">
                        <c:v>15</c:v>
                      </c:pt>
                      <c:pt idx="9">
                        <c:v>31</c:v>
                      </c:pt>
                      <c:pt idx="10">
                        <c:v>70</c:v>
                      </c:pt>
                      <c:pt idx="11">
                        <c:v>61</c:v>
                      </c:pt>
                      <c:pt idx="12">
                        <c:v>135</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layout>
        <c:manualLayout>
          <c:xMode val="edge"/>
          <c:yMode val="edge"/>
          <c:x val="0.3592915297814597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117759831513544"/>
          <c:w val="0.86212767612734653"/>
          <c:h val="0.74349748797904414"/>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BaseDeCalcul!$D$1:$R$1</c:f>
              <c:strCache>
                <c:ptCount val="1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strCache>
            </c:strRef>
          </c:cat>
          <c:val>
            <c:numRef>
              <c:f>BaseDeCalcul!$D$122:$R$122</c:f>
              <c:numCache>
                <c:formatCode>General</c:formatCode>
                <c:ptCount val="15"/>
                <c:pt idx="0">
                  <c:v>58</c:v>
                </c:pt>
                <c:pt idx="1">
                  <c:v>47</c:v>
                </c:pt>
                <c:pt idx="2">
                  <c:v>47</c:v>
                </c:pt>
                <c:pt idx="3">
                  <c:v>55</c:v>
                </c:pt>
                <c:pt idx="4">
                  <c:v>52</c:v>
                </c:pt>
                <c:pt idx="5">
                  <c:v>46</c:v>
                </c:pt>
                <c:pt idx="6">
                  <c:v>44</c:v>
                </c:pt>
                <c:pt idx="7">
                  <c:v>50</c:v>
                </c:pt>
                <c:pt idx="8">
                  <c:v>45</c:v>
                </c:pt>
                <c:pt idx="9">
                  <c:v>46</c:v>
                </c:pt>
                <c:pt idx="10">
                  <c:v>46</c:v>
                </c:pt>
                <c:pt idx="11">
                  <c:v>46</c:v>
                </c:pt>
                <c:pt idx="12">
                  <c:v>46</c:v>
                </c:pt>
                <c:pt idx="13">
                  <c:v>46</c:v>
                </c:pt>
                <c:pt idx="14">
                  <c:v>47</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BaseDeCalcul!$D$1:$R$1</c:f>
              <c:strCache>
                <c:ptCount val="1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strCache>
            </c:strRef>
          </c:cat>
          <c:val>
            <c:numRef>
              <c:f>BaseDeCalcul!$D$123:$R$123</c:f>
              <c:numCache>
                <c:formatCode>General</c:formatCode>
                <c:ptCount val="15"/>
                <c:pt idx="0">
                  <c:v>6</c:v>
                </c:pt>
                <c:pt idx="1">
                  <c:v>6</c:v>
                </c:pt>
                <c:pt idx="2">
                  <c:v>5</c:v>
                </c:pt>
                <c:pt idx="3">
                  <c:v>7</c:v>
                </c:pt>
                <c:pt idx="4">
                  <c:v>5</c:v>
                </c:pt>
                <c:pt idx="5">
                  <c:v>6</c:v>
                </c:pt>
                <c:pt idx="6">
                  <c:v>8</c:v>
                </c:pt>
                <c:pt idx="7">
                  <c:v>10</c:v>
                </c:pt>
                <c:pt idx="8">
                  <c:v>7</c:v>
                </c:pt>
                <c:pt idx="9">
                  <c:v>5</c:v>
                </c:pt>
                <c:pt idx="10">
                  <c:v>5</c:v>
                </c:pt>
                <c:pt idx="11">
                  <c:v>5</c:v>
                </c:pt>
                <c:pt idx="12">
                  <c:v>5</c:v>
                </c:pt>
                <c:pt idx="13">
                  <c:v>6</c:v>
                </c:pt>
                <c:pt idx="14">
                  <c:v>5</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ormulaRef>
                          <c15:sqref>BaseDeCalcul!$D$1:$R$1</c15:sqref>
                        </c15:formulaRef>
                      </c:ext>
                    </c:extLst>
                    <c:strCache>
                      <c:ptCount val="1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strCache>
                  </c:strRef>
                </c:cat>
                <c:val>
                  <c:numRef>
                    <c:extLst>
                      <c:ext uri="{02D57815-91ED-43cb-92C2-25804820EDAC}">
                        <c15:formulaRef>
                          <c15:sqref>BaseDeCalcul!$D$124:$R$124</c15:sqref>
                        </c15:formulaRef>
                      </c:ext>
                    </c:extLst>
                    <c:numCache>
                      <c:formatCode>General</c:formatCode>
                      <c:ptCount val="15"/>
                      <c:pt idx="0">
                        <c:v>42</c:v>
                      </c:pt>
                      <c:pt idx="1">
                        <c:v>53</c:v>
                      </c:pt>
                      <c:pt idx="2">
                        <c:v>54</c:v>
                      </c:pt>
                      <c:pt idx="3">
                        <c:v>44</c:v>
                      </c:pt>
                      <c:pt idx="4">
                        <c:v>49</c:v>
                      </c:pt>
                      <c:pt idx="5">
                        <c:v>54</c:v>
                      </c:pt>
                      <c:pt idx="6">
                        <c:v>54</c:v>
                      </c:pt>
                      <c:pt idx="7">
                        <c:v>46</c:v>
                      </c:pt>
                      <c:pt idx="8">
                        <c:v>54</c:v>
                      </c:pt>
                      <c:pt idx="9">
                        <c:v>55</c:v>
                      </c:pt>
                      <c:pt idx="10">
                        <c:v>55</c:v>
                      </c:pt>
                      <c:pt idx="11">
                        <c:v>55</c:v>
                      </c:pt>
                      <c:pt idx="12">
                        <c:v>55</c:v>
                      </c:pt>
                      <c:pt idx="13">
                        <c:v>54</c:v>
                      </c:pt>
                      <c:pt idx="14">
                        <c:v>54</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18</xdr:col>
      <xdr:colOff>497756</xdr:colOff>
      <xdr:row>1</xdr:row>
      <xdr:rowOff>4803</xdr:rowOff>
    </xdr:from>
    <xdr:to>
      <xdr:col>25</xdr:col>
      <xdr:colOff>634332</xdr:colOff>
      <xdr:row>14</xdr:row>
      <xdr:rowOff>81643</xdr:rowOff>
    </xdr:to>
    <xdr:graphicFrame macro="">
      <xdr:nvGraphicFramePr>
        <xdr:cNvPr id="41"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106136</xdr:colOff>
      <xdr:row>1</xdr:row>
      <xdr:rowOff>0</xdr:rowOff>
    </xdr:from>
    <xdr:to>
      <xdr:col>40</xdr:col>
      <xdr:colOff>210911</xdr:colOff>
      <xdr:row>14</xdr:row>
      <xdr:rowOff>99332</xdr:rowOff>
    </xdr:to>
    <xdr:graphicFrame macro="">
      <xdr:nvGraphicFramePr>
        <xdr:cNvPr id="5"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206989</xdr:colOff>
      <xdr:row>0</xdr:row>
      <xdr:rowOff>200186</xdr:rowOff>
    </xdr:from>
    <xdr:to>
      <xdr:col>47</xdr:col>
      <xdr:colOff>311764</xdr:colOff>
      <xdr:row>14</xdr:row>
      <xdr:rowOff>92050</xdr:rowOff>
    </xdr:to>
    <xdr:graphicFrame macro="">
      <xdr:nvGraphicFramePr>
        <xdr:cNvPr id="7"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1361</xdr:colOff>
      <xdr:row>0</xdr:row>
      <xdr:rowOff>200186</xdr:rowOff>
    </xdr:from>
    <xdr:to>
      <xdr:col>33</xdr:col>
      <xdr:colOff>106136</xdr:colOff>
      <xdr:row>14</xdr:row>
      <xdr:rowOff>92049</xdr:rowOff>
    </xdr:to>
    <xdr:graphicFrame macro="">
      <xdr:nvGraphicFramePr>
        <xdr:cNvPr id="22" name="Graphique 5">
          <a:extLst>
            <a:ext uri="{FF2B5EF4-FFF2-40B4-BE49-F238E27FC236}">
              <a16:creationId xmlns:a16="http://schemas.microsoft.com/office/drawing/2014/main" id="{5AADCBAC-51D2-072D-3BB3-0D0C15215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636040</xdr:colOff>
      <xdr:row>14</xdr:row>
      <xdr:rowOff>96345</xdr:rowOff>
    </xdr:from>
    <xdr:to>
      <xdr:col>33</xdr:col>
      <xdr:colOff>101279</xdr:colOff>
      <xdr:row>31</xdr:row>
      <xdr:rowOff>58432</xdr:rowOff>
    </xdr:to>
    <xdr:graphicFrame macro="">
      <xdr:nvGraphicFramePr>
        <xdr:cNvPr id="15" name="Graphique 5">
          <a:extLst>
            <a:ext uri="{FF2B5EF4-FFF2-40B4-BE49-F238E27FC236}">
              <a16:creationId xmlns:a16="http://schemas.microsoft.com/office/drawing/2014/main" i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90447</xdr:colOff>
      <xdr:row>14</xdr:row>
      <xdr:rowOff>92050</xdr:rowOff>
    </xdr:from>
    <xdr:to>
      <xdr:col>40</xdr:col>
      <xdr:colOff>240046</xdr:colOff>
      <xdr:row>31</xdr:row>
      <xdr:rowOff>69638</xdr:rowOff>
    </xdr:to>
    <xdr:graphicFrame macro="">
      <xdr:nvGraphicFramePr>
        <xdr:cNvPr id="13"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CB53DDF6-425A-37FE-18D3-5D6D7C7FF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240756</xdr:colOff>
      <xdr:row>14</xdr:row>
      <xdr:rowOff>100511</xdr:rowOff>
    </xdr:from>
    <xdr:to>
      <xdr:col>47</xdr:col>
      <xdr:colOff>221465</xdr:colOff>
      <xdr:row>31</xdr:row>
      <xdr:rowOff>181034</xdr:rowOff>
    </xdr:to>
    <xdr:graphicFrame macro="">
      <xdr:nvGraphicFramePr>
        <xdr:cNvPr id="14"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X3:AP120" headerRowCount="0" totalsRowShown="0">
  <sortState xmlns:xlrd2="http://schemas.microsoft.com/office/spreadsheetml/2017/richdata2" ref="X3:AP120">
    <sortCondition ref="X3:X120"/>
    <sortCondition ref="AA3:AA120"/>
    <sortCondition ref="Y3:Y120"/>
  </sortState>
  <tableColumns count="19">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13" xr3:uid="{00000000-0010-0000-0000-00000D000000}" name="Colonne13"/>
    <tableColumn id="14" xr3:uid="{00000000-0010-0000-0000-00000E000000}" name="Colonne14"/>
    <tableColumn id="15" xr3:uid="{00000000-0010-0000-0000-00000F000000}" name="Colonne15"/>
    <tableColumn id="16" xr3:uid="{00000000-0010-0000-0000-000010000000}" name="Colonne16"/>
    <tableColumn id="17" xr3:uid="{00000000-0010-0000-0000-000011000000}" name="Colonne17"/>
    <tableColumn id="18" xr3:uid="{00000000-0010-0000-0000-000012000000}" name="Colonne18"/>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nservatoire.bordeaux.fr/fr/action-culturelle/agenda/evenement-orchestre-symphonique-904" TargetMode="External"/><Relationship Id="rId13" Type="http://schemas.openxmlformats.org/officeDocument/2006/relationships/hyperlink" Target="https://conservatoire.bordeaux.fr/fr/arts-de-la-scene/danse/danse-contemporaine" TargetMode="External"/><Relationship Id="rId3" Type="http://schemas.openxmlformats.org/officeDocument/2006/relationships/hyperlink" Target="https://conservatoire.bordeaux.fr/fr/infos-pratiques/faq" TargetMode="External"/><Relationship Id="rId7" Type="http://schemas.openxmlformats.org/officeDocument/2006/relationships/hyperlink" Target="https://conservatoire.bordeaux.fr/fr/action-culturelle" TargetMode="External"/><Relationship Id="rId12" Type="http://schemas.openxmlformats.org/officeDocument/2006/relationships/hyperlink" Target="https://conservatoire.bordeaux.fr/fr/musiques/creations" TargetMode="External"/><Relationship Id="rId2" Type="http://schemas.openxmlformats.org/officeDocument/2006/relationships/hyperlink" Target="https://conservatoire.bordeaux.fr/fr/infos-pratiques" TargetMode="External"/><Relationship Id="rId16" Type="http://schemas.openxmlformats.org/officeDocument/2006/relationships/printerSettings" Target="../printerSettings/printerSettings1.bin"/><Relationship Id="rId1" Type="http://schemas.openxmlformats.org/officeDocument/2006/relationships/hyperlink" Target="https://conservatoire.bordeaux.fr/fr/" TargetMode="External"/><Relationship Id="rId6" Type="http://schemas.openxmlformats.org/officeDocument/2006/relationships/hyperlink" Target="https://conservatoire.bordeaux.fr/fr/conservatoire/equipes" TargetMode="External"/><Relationship Id="rId11" Type="http://schemas.openxmlformats.org/officeDocument/2006/relationships/hyperlink" Target="https://conservatoire.bordeaux.fr/fr/musiques/parcours-en-lien-avec-education-nationale" TargetMode="External"/><Relationship Id="rId5" Type="http://schemas.openxmlformats.org/officeDocument/2006/relationships/hyperlink" Target="https://conservatoire.bordeaux.fr/fr/conservatoire" TargetMode="External"/><Relationship Id="rId15" Type="http://schemas.openxmlformats.org/officeDocument/2006/relationships/hyperlink" Target="https://conservatoire.bordeaux.fr/fr/conservatoire/histoire" TargetMode="External"/><Relationship Id="rId10" Type="http://schemas.openxmlformats.org/officeDocument/2006/relationships/hyperlink" Target="https://conservatoire.bordeaux.fr/fr/musiques" TargetMode="External"/><Relationship Id="rId4" Type="http://schemas.openxmlformats.org/officeDocument/2006/relationships/hyperlink" Target="https://conservatoire.bordeaux.fr/fr/recherche" TargetMode="External"/><Relationship Id="rId9" Type="http://schemas.openxmlformats.org/officeDocument/2006/relationships/hyperlink" Target="https://conservatoire.bordeaux.fr/fr/pole-ressources" TargetMode="External"/><Relationship Id="rId14" Type="http://schemas.openxmlformats.org/officeDocument/2006/relationships/hyperlink" Target="https://conservatoire.bordeaux.fr/fr/node/56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topLeftCell="A3" workbookViewId="0">
      <selection sqref="A1:D1"/>
    </sheetView>
  </sheetViews>
  <sheetFormatPr baseColWidth="10" defaultColWidth="12" defaultRowHeight="15"/>
  <cols>
    <col min="1" max="1" width="19.21875" customWidth="1"/>
    <col min="2" max="3" width="23.33203125" customWidth="1"/>
    <col min="4" max="4" width="28.21875" customWidth="1"/>
    <col min="5" max="1023" width="9.77734375" customWidth="1"/>
    <col min="1024" max="1024" width="7.44140625" customWidth="1"/>
    <col min="1025" max="1025" width="12" customWidth="1"/>
  </cols>
  <sheetData>
    <row r="1" spans="1:4" ht="37.700000000000003" customHeight="1">
      <c r="A1" s="83" t="s">
        <v>0</v>
      </c>
      <c r="B1" s="83"/>
      <c r="C1" s="83"/>
      <c r="D1" s="83"/>
    </row>
    <row r="2" spans="1:4" ht="37.700000000000003" customHeight="1">
      <c r="A2" s="84" t="s">
        <v>1</v>
      </c>
      <c r="B2" s="84"/>
      <c r="C2" s="84"/>
      <c r="D2" s="84"/>
    </row>
    <row r="3" spans="1:4" ht="254.45" customHeight="1">
      <c r="A3" s="85" t="s">
        <v>2</v>
      </c>
      <c r="B3" s="85"/>
      <c r="C3" s="85"/>
      <c r="D3" s="85"/>
    </row>
    <row r="4" spans="1:4" ht="9.9499999999999993" customHeight="1">
      <c r="A4" s="1"/>
    </row>
    <row r="5" spans="1:4" ht="409.6" customHeight="1">
      <c r="A5" s="86" t="s">
        <v>3</v>
      </c>
      <c r="B5" s="86"/>
      <c r="C5" s="86"/>
      <c r="D5" s="86"/>
    </row>
    <row r="6" spans="1:4" ht="23.85" customHeight="1">
      <c r="B6" s="2" t="s">
        <v>4</v>
      </c>
      <c r="C6" s="3">
        <f>COUNTA(Échantillon!A9:A23)</f>
        <v>15</v>
      </c>
    </row>
    <row r="7" spans="1:4" ht="218.1" customHeight="1">
      <c r="A7" s="86" t="s">
        <v>5</v>
      </c>
      <c r="B7" s="86"/>
      <c r="C7" s="86"/>
      <c r="D7" s="86"/>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topLeftCell="A3" workbookViewId="0">
      <selection activeCell="C15" sqref="C15"/>
    </sheetView>
  </sheetViews>
  <sheetFormatPr baseColWidth="10" defaultColWidth="12" defaultRowHeight="15"/>
  <cols>
    <col min="1" max="1" width="8.44140625" customWidth="1"/>
    <col min="2" max="2" width="30.88671875" style="82" bestFit="1" customWidth="1"/>
    <col min="3" max="3" width="59.88671875" customWidth="1"/>
    <col min="4" max="4" width="27.5546875" style="6" customWidth="1"/>
    <col min="5" max="5" width="9.21875" style="7" customWidth="1"/>
    <col min="6" max="59" width="7.44140625" customWidth="1"/>
    <col min="60" max="60" width="12" customWidth="1"/>
  </cols>
  <sheetData>
    <row r="1" spans="1:5" ht="15.75">
      <c r="A1" s="83" t="s">
        <v>0</v>
      </c>
      <c r="B1" s="83"/>
      <c r="C1" s="83"/>
    </row>
    <row r="2" spans="1:5" ht="15.75">
      <c r="A2" s="83" t="s">
        <v>6</v>
      </c>
      <c r="B2" s="83"/>
      <c r="C2" s="83"/>
    </row>
    <row r="3" spans="1:5">
      <c r="A3" s="88" t="s">
        <v>311</v>
      </c>
      <c r="B3" s="88"/>
      <c r="C3" s="88"/>
    </row>
    <row r="4" spans="1:5">
      <c r="A4" s="88" t="s">
        <v>274</v>
      </c>
      <c r="B4" s="88"/>
      <c r="C4" s="88"/>
    </row>
    <row r="5" spans="1:5">
      <c r="A5" s="88" t="s">
        <v>275</v>
      </c>
      <c r="B5" s="88"/>
      <c r="C5" s="88"/>
    </row>
    <row r="6" spans="1:5">
      <c r="A6" s="8" t="s">
        <v>7</v>
      </c>
      <c r="B6" s="87"/>
      <c r="C6" s="87"/>
    </row>
    <row r="8" spans="1:5" s="67" customFormat="1">
      <c r="A8" s="65" t="s">
        <v>276</v>
      </c>
      <c r="B8" s="66" t="s">
        <v>277</v>
      </c>
      <c r="C8" s="81" t="s">
        <v>278</v>
      </c>
      <c r="D8" s="65" t="s">
        <v>279</v>
      </c>
      <c r="E8" s="65" t="s">
        <v>280</v>
      </c>
    </row>
    <row r="9" spans="1:5" ht="27.75" customHeight="1">
      <c r="A9" s="60" t="s">
        <v>8</v>
      </c>
      <c r="B9" s="63" t="s">
        <v>281</v>
      </c>
      <c r="C9" s="70" t="s">
        <v>338</v>
      </c>
      <c r="D9" s="62" t="s">
        <v>282</v>
      </c>
      <c r="E9" s="63"/>
    </row>
    <row r="10" spans="1:5" ht="27.75" customHeight="1">
      <c r="A10" s="60" t="s">
        <v>9</v>
      </c>
      <c r="B10" s="63" t="s">
        <v>283</v>
      </c>
      <c r="C10" s="70" t="s">
        <v>284</v>
      </c>
      <c r="D10" s="62" t="s">
        <v>282</v>
      </c>
      <c r="E10" s="63"/>
    </row>
    <row r="11" spans="1:5" ht="27.75" customHeight="1">
      <c r="A11" s="60" t="s">
        <v>10</v>
      </c>
      <c r="B11" s="63" t="s">
        <v>285</v>
      </c>
      <c r="C11" s="70" t="s">
        <v>286</v>
      </c>
      <c r="D11" s="62" t="s">
        <v>282</v>
      </c>
      <c r="E11" s="77"/>
    </row>
    <row r="12" spans="1:5" ht="27.75" customHeight="1">
      <c r="A12" s="60" t="s">
        <v>11</v>
      </c>
      <c r="B12" s="77" t="s">
        <v>289</v>
      </c>
      <c r="C12" s="61" t="s">
        <v>288</v>
      </c>
      <c r="D12" s="62" t="s">
        <v>282</v>
      </c>
      <c r="E12" s="63"/>
    </row>
    <row r="13" spans="1:5" ht="27.75" customHeight="1">
      <c r="A13" s="60" t="s">
        <v>12</v>
      </c>
      <c r="B13" s="63" t="s">
        <v>287</v>
      </c>
      <c r="C13" s="61" t="s">
        <v>290</v>
      </c>
      <c r="D13" s="62" t="s">
        <v>282</v>
      </c>
      <c r="E13" s="63"/>
    </row>
    <row r="14" spans="1:5" ht="27.75" customHeight="1">
      <c r="A14" s="60" t="s">
        <v>13</v>
      </c>
      <c r="B14" s="63" t="s">
        <v>291</v>
      </c>
      <c r="C14" s="78" t="s">
        <v>327</v>
      </c>
      <c r="D14" s="62" t="s">
        <v>282</v>
      </c>
      <c r="E14" s="64"/>
    </row>
    <row r="15" spans="1:5" ht="27.75" customHeight="1">
      <c r="A15" s="60" t="s">
        <v>14</v>
      </c>
      <c r="B15" s="63" t="s">
        <v>292</v>
      </c>
      <c r="C15" s="61" t="s">
        <v>293</v>
      </c>
      <c r="D15" s="62" t="s">
        <v>282</v>
      </c>
      <c r="E15" s="64"/>
    </row>
    <row r="16" spans="1:5" ht="27.75" customHeight="1">
      <c r="A16" s="60" t="s">
        <v>15</v>
      </c>
      <c r="B16" s="63" t="s">
        <v>294</v>
      </c>
      <c r="C16" s="61" t="s">
        <v>295</v>
      </c>
      <c r="D16" s="62" t="s">
        <v>282</v>
      </c>
      <c r="E16" s="64"/>
    </row>
    <row r="17" spans="1:5" ht="27.75" customHeight="1">
      <c r="A17" s="60" t="s">
        <v>16</v>
      </c>
      <c r="B17" s="63" t="s">
        <v>296</v>
      </c>
      <c r="C17" s="70" t="s">
        <v>297</v>
      </c>
      <c r="D17" s="62" t="s">
        <v>282</v>
      </c>
      <c r="E17" s="64"/>
    </row>
    <row r="18" spans="1:5" ht="27.75" customHeight="1">
      <c r="A18" s="60" t="s">
        <v>17</v>
      </c>
      <c r="B18" s="63" t="s">
        <v>298</v>
      </c>
      <c r="C18" s="61" t="s">
        <v>299</v>
      </c>
      <c r="D18" s="62" t="s">
        <v>282</v>
      </c>
      <c r="E18" s="64"/>
    </row>
    <row r="19" spans="1:5" ht="27.75" customHeight="1">
      <c r="A19" s="60" t="s">
        <v>18</v>
      </c>
      <c r="B19" s="63" t="s">
        <v>300</v>
      </c>
      <c r="C19" s="70" t="s">
        <v>301</v>
      </c>
      <c r="D19" s="62" t="s">
        <v>282</v>
      </c>
      <c r="E19" s="63"/>
    </row>
    <row r="20" spans="1:5" ht="27.75" customHeight="1">
      <c r="A20" s="60" t="s">
        <v>19</v>
      </c>
      <c r="B20" s="63" t="s">
        <v>302</v>
      </c>
      <c r="C20" s="70" t="s">
        <v>303</v>
      </c>
      <c r="D20" s="62" t="s">
        <v>282</v>
      </c>
      <c r="E20" s="63" t="s">
        <v>304</v>
      </c>
    </row>
    <row r="21" spans="1:5" ht="27.75" customHeight="1">
      <c r="A21" s="60" t="s">
        <v>20</v>
      </c>
      <c r="B21" s="63" t="s">
        <v>305</v>
      </c>
      <c r="C21" s="61" t="s">
        <v>306</v>
      </c>
      <c r="D21" s="62" t="s">
        <v>282</v>
      </c>
      <c r="E21" s="63"/>
    </row>
    <row r="22" spans="1:5" ht="27.75" customHeight="1">
      <c r="A22" s="60" t="s">
        <v>21</v>
      </c>
      <c r="B22" s="77" t="s">
        <v>307</v>
      </c>
      <c r="C22" s="61" t="s">
        <v>308</v>
      </c>
      <c r="D22" s="62" t="s">
        <v>282</v>
      </c>
      <c r="E22" s="63"/>
    </row>
    <row r="23" spans="1:5" ht="27.75" customHeight="1">
      <c r="A23" s="60" t="s">
        <v>22</v>
      </c>
      <c r="B23" s="63" t="s">
        <v>309</v>
      </c>
      <c r="C23" s="61" t="s">
        <v>310</v>
      </c>
      <c r="D23" s="62" t="s">
        <v>282</v>
      </c>
      <c r="E23" s="77"/>
    </row>
  </sheetData>
  <mergeCells count="6">
    <mergeCell ref="B6:C6"/>
    <mergeCell ref="A1:C1"/>
    <mergeCell ref="A2:C2"/>
    <mergeCell ref="A3:C3"/>
    <mergeCell ref="A4:C4"/>
    <mergeCell ref="A5:C5"/>
  </mergeCells>
  <phoneticPr fontId="40" type="noConversion"/>
  <hyperlinks>
    <hyperlink ref="C9" r:id="rId1" xr:uid="{D4DC7202-F13F-428B-9C71-E7641C6F51D7}"/>
    <hyperlink ref="C10" r:id="rId2" xr:uid="{27063972-41FC-40A3-A45C-E4258527243F}"/>
    <hyperlink ref="C11" r:id="rId3" xr:uid="{3A6E728D-450D-49BF-870E-03078627E392}"/>
    <hyperlink ref="C13" r:id="rId4" xr:uid="{ACAB0DC8-2648-47B8-9D58-D16021D40548}"/>
    <hyperlink ref="C12" r:id="rId5" xr:uid="{3804153F-9333-494F-8994-73900D06559B}"/>
    <hyperlink ref="C15" r:id="rId6" xr:uid="{649A850B-2107-48AA-BD7D-158CF97ED491}"/>
    <hyperlink ref="C16" r:id="rId7" xr:uid="{08BD97C2-5BA9-487A-AC1D-15A7F211FCF1}"/>
    <hyperlink ref="C17" r:id="rId8" xr:uid="{847D9C9B-0241-4EA3-BD41-0A2967CD25EF}"/>
    <hyperlink ref="C18" r:id="rId9" xr:uid="{F9C2846C-F1BA-4AD0-84DB-271CDF5550D5}"/>
    <hyperlink ref="C19" r:id="rId10" xr:uid="{FE47136A-2B5E-4A0C-835A-C47A13F90A8B}"/>
    <hyperlink ref="C20" r:id="rId11" xr:uid="{9A12B8C8-F321-44C1-876C-77B7BF8F9335}"/>
    <hyperlink ref="C21" r:id="rId12" xr:uid="{0AA73F6D-CE18-494D-A6D8-3BB4E3B83491}"/>
    <hyperlink ref="C22" r:id="rId13" xr:uid="{1281E8AA-8780-463B-B531-2D82266EDEF0}"/>
    <hyperlink ref="C23" r:id="rId14" xr:uid="{264D5A5F-04B1-498A-89FA-9FF519598C23}"/>
    <hyperlink ref="C14" r:id="rId15" xr:uid="{4E9EA58D-F5D3-40F1-AC1D-E581B669C34E}"/>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6"/>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topLeftCell="A17" workbookViewId="0">
      <selection activeCell="A17" sqref="A17:A29"/>
    </sheetView>
  </sheetViews>
  <sheetFormatPr baseColWidth="10" defaultColWidth="12" defaultRowHeight="15.75"/>
  <cols>
    <col min="1" max="1" width="4.44140625" customWidth="1"/>
    <col min="2" max="2" width="4.44140625" style="15" customWidth="1"/>
    <col min="3" max="3" width="78.6640625" style="1" customWidth="1"/>
    <col min="4" max="5" width="9.77734375" style="1" customWidth="1"/>
    <col min="6" max="6" width="9.77734375" customWidth="1"/>
    <col min="7" max="64" width="9.77734375" style="1" customWidth="1"/>
    <col min="65" max="65" width="12" customWidth="1"/>
  </cols>
  <sheetData>
    <row r="1" spans="1:6">
      <c r="A1" s="90" t="str">
        <f>Échantillon!A1</f>
        <v>RGAA 4.1 – GRILLE D'ÉVALUATION</v>
      </c>
      <c r="B1" s="90"/>
      <c r="C1" s="90"/>
    </row>
    <row r="2" spans="1:6" ht="55.7" customHeight="1">
      <c r="A2" s="10" t="s">
        <v>23</v>
      </c>
      <c r="B2" s="10" t="s">
        <v>24</v>
      </c>
      <c r="C2" s="11" t="s">
        <v>25</v>
      </c>
    </row>
    <row r="3" spans="1:6" ht="15">
      <c r="A3" s="89" t="s">
        <v>26</v>
      </c>
      <c r="B3" s="12" t="s">
        <v>27</v>
      </c>
      <c r="C3" s="13" t="s">
        <v>28</v>
      </c>
      <c r="D3" s="4"/>
    </row>
    <row r="4" spans="1:6" ht="15">
      <c r="A4" s="89"/>
      <c r="B4" s="12" t="s">
        <v>29</v>
      </c>
      <c r="C4" s="13" t="s">
        <v>30</v>
      </c>
      <c r="D4" s="4"/>
    </row>
    <row r="5" spans="1:6" ht="15">
      <c r="A5" s="89"/>
      <c r="B5" s="12" t="s">
        <v>31</v>
      </c>
      <c r="C5" s="13" t="s">
        <v>32</v>
      </c>
      <c r="D5" s="4"/>
    </row>
    <row r="6" spans="1:6" ht="22.5">
      <c r="A6" s="89"/>
      <c r="B6" s="12" t="s">
        <v>33</v>
      </c>
      <c r="C6" s="13" t="s">
        <v>34</v>
      </c>
      <c r="D6" s="4"/>
    </row>
    <row r="7" spans="1:6" ht="15">
      <c r="A7" s="89"/>
      <c r="B7" s="12" t="s">
        <v>35</v>
      </c>
      <c r="C7" s="13" t="s">
        <v>36</v>
      </c>
      <c r="D7" s="4"/>
    </row>
    <row r="8" spans="1:6" ht="15">
      <c r="A8" s="89"/>
      <c r="B8" s="12" t="s">
        <v>37</v>
      </c>
      <c r="C8" s="13" t="s">
        <v>38</v>
      </c>
      <c r="D8" s="4"/>
    </row>
    <row r="9" spans="1:6" ht="15">
      <c r="A9" s="89"/>
      <c r="B9" s="12" t="s">
        <v>39</v>
      </c>
      <c r="C9" s="13" t="s">
        <v>40</v>
      </c>
      <c r="D9" s="4"/>
    </row>
    <row r="10" spans="1:6" ht="22.5">
      <c r="A10" s="89"/>
      <c r="B10" s="12" t="s">
        <v>41</v>
      </c>
      <c r="C10" s="13" t="s">
        <v>42</v>
      </c>
      <c r="D10" s="4"/>
      <c r="F10" s="14"/>
    </row>
    <row r="11" spans="1:6" ht="15">
      <c r="A11" s="89"/>
      <c r="B11" s="12" t="s">
        <v>43</v>
      </c>
      <c r="C11" s="13" t="s">
        <v>44</v>
      </c>
      <c r="D11" s="4"/>
    </row>
    <row r="12" spans="1:6" ht="24.75" customHeight="1">
      <c r="A12" s="89" t="s">
        <v>45</v>
      </c>
      <c r="B12" s="12" t="s">
        <v>46</v>
      </c>
      <c r="C12" s="13" t="s">
        <v>47</v>
      </c>
      <c r="D12" s="4"/>
    </row>
    <row r="13" spans="1:6" ht="24.75" customHeight="1">
      <c r="A13" s="89"/>
      <c r="B13" s="12" t="s">
        <v>48</v>
      </c>
      <c r="C13" s="13" t="s">
        <v>49</v>
      </c>
      <c r="D13" s="4"/>
    </row>
    <row r="14" spans="1:6" ht="15">
      <c r="A14" s="89" t="s">
        <v>50</v>
      </c>
      <c r="B14" s="12" t="s">
        <v>51</v>
      </c>
      <c r="C14" s="13" t="s">
        <v>52</v>
      </c>
      <c r="D14" s="4"/>
    </row>
    <row r="15" spans="1:6" ht="22.5">
      <c r="A15" s="89"/>
      <c r="B15" s="12" t="s">
        <v>53</v>
      </c>
      <c r="C15" s="13" t="s">
        <v>54</v>
      </c>
      <c r="D15" s="4"/>
    </row>
    <row r="16" spans="1:6" ht="22.5">
      <c r="A16" s="89"/>
      <c r="B16" s="12" t="s">
        <v>55</v>
      </c>
      <c r="C16" s="13" t="s">
        <v>56</v>
      </c>
      <c r="D16" s="4"/>
    </row>
    <row r="17" spans="1:4" ht="15">
      <c r="A17" s="89" t="s">
        <v>57</v>
      </c>
      <c r="B17" s="12" t="s">
        <v>58</v>
      </c>
      <c r="C17" s="13" t="s">
        <v>59</v>
      </c>
      <c r="D17" s="4"/>
    </row>
    <row r="18" spans="1:4" ht="22.5">
      <c r="A18" s="89"/>
      <c r="B18" s="12" t="s">
        <v>60</v>
      </c>
      <c r="C18" s="13" t="s">
        <v>61</v>
      </c>
      <c r="D18" s="4"/>
    </row>
    <row r="19" spans="1:4" ht="15">
      <c r="A19" s="89"/>
      <c r="B19" s="12" t="s">
        <v>62</v>
      </c>
      <c r="C19" s="13" t="s">
        <v>63</v>
      </c>
      <c r="D19" s="4"/>
    </row>
    <row r="20" spans="1:4" ht="15">
      <c r="A20" s="89"/>
      <c r="B20" s="12" t="s">
        <v>64</v>
      </c>
      <c r="C20" s="13" t="s">
        <v>65</v>
      </c>
      <c r="D20" s="4"/>
    </row>
    <row r="21" spans="1:4" ht="15">
      <c r="A21" s="89"/>
      <c r="B21" s="12" t="s">
        <v>66</v>
      </c>
      <c r="C21" s="13" t="s">
        <v>67</v>
      </c>
      <c r="D21" s="4"/>
    </row>
    <row r="22" spans="1:4" ht="15">
      <c r="A22" s="89"/>
      <c r="B22" s="12" t="s">
        <v>68</v>
      </c>
      <c r="C22" s="13" t="s">
        <v>69</v>
      </c>
      <c r="D22" s="4"/>
    </row>
    <row r="23" spans="1:4" ht="15">
      <c r="A23" s="89"/>
      <c r="B23" s="12" t="s">
        <v>70</v>
      </c>
      <c r="C23" s="13" t="s">
        <v>71</v>
      </c>
      <c r="D23" s="4"/>
    </row>
    <row r="24" spans="1:4" ht="15">
      <c r="A24" s="89"/>
      <c r="B24" s="12" t="s">
        <v>72</v>
      </c>
      <c r="C24" s="13" t="s">
        <v>73</v>
      </c>
      <c r="D24" s="4"/>
    </row>
    <row r="25" spans="1:4" ht="15">
      <c r="A25" s="89"/>
      <c r="B25" s="12" t="s">
        <v>74</v>
      </c>
      <c r="C25" s="13" t="s">
        <v>75</v>
      </c>
      <c r="D25" s="4"/>
    </row>
    <row r="26" spans="1:4" ht="15">
      <c r="A26" s="89"/>
      <c r="B26" s="12" t="s">
        <v>76</v>
      </c>
      <c r="C26" s="13" t="s">
        <v>77</v>
      </c>
      <c r="D26" s="4"/>
    </row>
    <row r="27" spans="1:4" ht="15">
      <c r="A27" s="89"/>
      <c r="B27" s="12" t="s">
        <v>78</v>
      </c>
      <c r="C27" s="13" t="s">
        <v>79</v>
      </c>
      <c r="D27" s="4"/>
    </row>
    <row r="28" spans="1:4" ht="15">
      <c r="A28" s="89"/>
      <c r="B28" s="12" t="s">
        <v>80</v>
      </c>
      <c r="C28" s="13" t="s">
        <v>81</v>
      </c>
      <c r="D28" s="4"/>
    </row>
    <row r="29" spans="1:4" ht="15">
      <c r="A29" s="89"/>
      <c r="B29" s="12" t="s">
        <v>82</v>
      </c>
      <c r="C29" s="13" t="s">
        <v>83</v>
      </c>
      <c r="D29" s="4"/>
    </row>
    <row r="30" spans="1:4" ht="15">
      <c r="A30" s="89" t="s">
        <v>84</v>
      </c>
      <c r="B30" s="12" t="s">
        <v>85</v>
      </c>
      <c r="C30" s="13" t="s">
        <v>86</v>
      </c>
      <c r="D30" s="4"/>
    </row>
    <row r="31" spans="1:4" ht="15">
      <c r="A31" s="89"/>
      <c r="B31" s="12" t="s">
        <v>87</v>
      </c>
      <c r="C31" s="13" t="s">
        <v>88</v>
      </c>
      <c r="D31" s="4"/>
    </row>
    <row r="32" spans="1:4" ht="15">
      <c r="A32" s="89"/>
      <c r="B32" s="12" t="s">
        <v>89</v>
      </c>
      <c r="C32" s="13" t="s">
        <v>90</v>
      </c>
      <c r="D32" s="4"/>
    </row>
    <row r="33" spans="1:4" ht="15">
      <c r="A33" s="89"/>
      <c r="B33" s="12" t="s">
        <v>91</v>
      </c>
      <c r="C33" s="13" t="s">
        <v>92</v>
      </c>
      <c r="D33" s="4"/>
    </row>
    <row r="34" spans="1:4" ht="15">
      <c r="A34" s="89"/>
      <c r="B34" s="12" t="s">
        <v>93</v>
      </c>
      <c r="C34" s="13" t="s">
        <v>94</v>
      </c>
      <c r="D34" s="4"/>
    </row>
    <row r="35" spans="1:4" ht="15">
      <c r="A35" s="89"/>
      <c r="B35" s="12" t="s">
        <v>95</v>
      </c>
      <c r="C35" s="13" t="s">
        <v>96</v>
      </c>
      <c r="D35" s="4"/>
    </row>
    <row r="36" spans="1:4" ht="22.5">
      <c r="A36" s="89"/>
      <c r="B36" s="12" t="s">
        <v>97</v>
      </c>
      <c r="C36" s="13" t="s">
        <v>98</v>
      </c>
      <c r="D36" s="4"/>
    </row>
    <row r="37" spans="1:4" ht="15">
      <c r="A37" s="89"/>
      <c r="B37" s="12" t="s">
        <v>99</v>
      </c>
      <c r="C37" s="13" t="s">
        <v>100</v>
      </c>
      <c r="D37" s="4"/>
    </row>
    <row r="38" spans="1:4" ht="15">
      <c r="A38" s="89" t="s">
        <v>101</v>
      </c>
      <c r="B38" s="12" t="s">
        <v>102</v>
      </c>
      <c r="C38" s="13" t="s">
        <v>103</v>
      </c>
      <c r="D38" s="4"/>
    </row>
    <row r="39" spans="1:4" ht="15">
      <c r="A39" s="89"/>
      <c r="B39" s="12" t="s">
        <v>104</v>
      </c>
      <c r="C39" s="13" t="s">
        <v>105</v>
      </c>
      <c r="D39" s="4"/>
    </row>
    <row r="40" spans="1:4" ht="15">
      <c r="A40" s="89" t="s">
        <v>106</v>
      </c>
      <c r="B40" s="12" t="s">
        <v>107</v>
      </c>
      <c r="C40" s="13" t="s">
        <v>108</v>
      </c>
      <c r="D40" s="4"/>
    </row>
    <row r="41" spans="1:4" ht="15">
      <c r="A41" s="89"/>
      <c r="B41" s="12" t="s">
        <v>109</v>
      </c>
      <c r="C41" s="13" t="s">
        <v>110</v>
      </c>
      <c r="D41" s="4"/>
    </row>
    <row r="42" spans="1:4" ht="15">
      <c r="A42" s="89"/>
      <c r="B42" s="12" t="s">
        <v>111</v>
      </c>
      <c r="C42" s="13" t="s">
        <v>112</v>
      </c>
      <c r="D42" s="4"/>
    </row>
    <row r="43" spans="1:4" ht="15">
      <c r="A43" s="89"/>
      <c r="B43" s="12" t="s">
        <v>113</v>
      </c>
      <c r="C43" s="13" t="s">
        <v>114</v>
      </c>
      <c r="D43" s="4"/>
    </row>
    <row r="44" spans="1:4" ht="15">
      <c r="A44" s="89"/>
      <c r="B44" s="12" t="s">
        <v>115</v>
      </c>
      <c r="C44" s="13" t="s">
        <v>116</v>
      </c>
      <c r="D44" s="4"/>
    </row>
    <row r="45" spans="1:4" ht="15">
      <c r="A45" s="89" t="s">
        <v>117</v>
      </c>
      <c r="B45" s="12" t="s">
        <v>118</v>
      </c>
      <c r="C45" s="13" t="s">
        <v>119</v>
      </c>
      <c r="D45" s="4"/>
    </row>
    <row r="46" spans="1:4" ht="15">
      <c r="A46" s="89"/>
      <c r="B46" s="12" t="s">
        <v>120</v>
      </c>
      <c r="C46" s="13" t="s">
        <v>121</v>
      </c>
      <c r="D46" s="4"/>
    </row>
    <row r="47" spans="1:4" ht="15">
      <c r="A47" s="89"/>
      <c r="B47" s="12" t="s">
        <v>122</v>
      </c>
      <c r="C47" s="13" t="s">
        <v>123</v>
      </c>
      <c r="D47" s="4"/>
    </row>
    <row r="48" spans="1:4" ht="15">
      <c r="A48" s="89"/>
      <c r="B48" s="12" t="s">
        <v>124</v>
      </c>
      <c r="C48" s="13" t="s">
        <v>125</v>
      </c>
      <c r="D48" s="4"/>
    </row>
    <row r="49" spans="1:4" ht="15">
      <c r="A49" s="89"/>
      <c r="B49" s="12" t="s">
        <v>126</v>
      </c>
      <c r="C49" s="13" t="s">
        <v>127</v>
      </c>
      <c r="D49" s="4"/>
    </row>
    <row r="50" spans="1:4" ht="15">
      <c r="A50" s="89"/>
      <c r="B50" s="12" t="s">
        <v>128</v>
      </c>
      <c r="C50" s="13" t="s">
        <v>129</v>
      </c>
      <c r="D50" s="4"/>
    </row>
    <row r="51" spans="1:4" ht="15">
      <c r="A51" s="89"/>
      <c r="B51" s="12" t="s">
        <v>130</v>
      </c>
      <c r="C51" s="13" t="s">
        <v>131</v>
      </c>
      <c r="D51" s="4"/>
    </row>
    <row r="52" spans="1:4" ht="15">
      <c r="A52" s="89"/>
      <c r="B52" s="12" t="s">
        <v>132</v>
      </c>
      <c r="C52" s="13" t="s">
        <v>133</v>
      </c>
      <c r="D52" s="4"/>
    </row>
    <row r="53" spans="1:4" ht="15">
      <c r="A53" s="89"/>
      <c r="B53" s="12" t="s">
        <v>134</v>
      </c>
      <c r="C53" s="13" t="s">
        <v>135</v>
      </c>
      <c r="D53" s="4"/>
    </row>
    <row r="54" spans="1:4" ht="15">
      <c r="A54" s="89"/>
      <c r="B54" s="12" t="s">
        <v>136</v>
      </c>
      <c r="C54" s="13" t="s">
        <v>137</v>
      </c>
      <c r="D54" s="4"/>
    </row>
    <row r="55" spans="1:4" ht="15">
      <c r="A55" s="89" t="s">
        <v>138</v>
      </c>
      <c r="B55" s="12" t="s">
        <v>139</v>
      </c>
      <c r="C55" s="13" t="s">
        <v>140</v>
      </c>
      <c r="D55" s="4"/>
    </row>
    <row r="56" spans="1:4" ht="15">
      <c r="A56" s="89"/>
      <c r="B56" s="12" t="s">
        <v>141</v>
      </c>
      <c r="C56" s="13" t="s">
        <v>142</v>
      </c>
      <c r="D56" s="4"/>
    </row>
    <row r="57" spans="1:4" ht="15">
      <c r="A57" s="89"/>
      <c r="B57" s="12" t="s">
        <v>143</v>
      </c>
      <c r="C57" s="13" t="s">
        <v>144</v>
      </c>
      <c r="D57" s="4"/>
    </row>
    <row r="58" spans="1:4" ht="15">
      <c r="A58" s="89"/>
      <c r="B58" s="12" t="s">
        <v>145</v>
      </c>
      <c r="C58" s="13" t="s">
        <v>146</v>
      </c>
      <c r="D58" s="4"/>
    </row>
    <row r="59" spans="1:4" ht="15">
      <c r="A59" s="89" t="s">
        <v>147</v>
      </c>
      <c r="B59" s="12" t="s">
        <v>148</v>
      </c>
      <c r="C59" s="13" t="s">
        <v>149</v>
      </c>
      <c r="D59" s="4"/>
    </row>
    <row r="60" spans="1:4" ht="15">
      <c r="A60" s="89"/>
      <c r="B60" s="12" t="s">
        <v>150</v>
      </c>
      <c r="C60" s="13" t="s">
        <v>151</v>
      </c>
      <c r="D60" s="4"/>
    </row>
    <row r="61" spans="1:4" ht="15">
      <c r="A61" s="89"/>
      <c r="B61" s="12" t="s">
        <v>152</v>
      </c>
      <c r="C61" s="13" t="s">
        <v>153</v>
      </c>
      <c r="D61" s="4"/>
    </row>
    <row r="62" spans="1:4" ht="22.5">
      <c r="A62" s="89"/>
      <c r="B62" s="12" t="s">
        <v>154</v>
      </c>
      <c r="C62" s="13" t="s">
        <v>155</v>
      </c>
      <c r="D62" s="4"/>
    </row>
    <row r="63" spans="1:4" ht="15">
      <c r="A63" s="89"/>
      <c r="B63" s="12" t="s">
        <v>156</v>
      </c>
      <c r="C63" s="13" t="s">
        <v>157</v>
      </c>
      <c r="D63" s="4"/>
    </row>
    <row r="64" spans="1:4" ht="15">
      <c r="A64" s="89"/>
      <c r="B64" s="12" t="s">
        <v>158</v>
      </c>
      <c r="C64" s="13" t="s">
        <v>159</v>
      </c>
      <c r="D64" s="4"/>
    </row>
    <row r="65" spans="1:4" ht="15">
      <c r="A65" s="89"/>
      <c r="B65" s="12" t="s">
        <v>160</v>
      </c>
      <c r="C65" s="13" t="s">
        <v>161</v>
      </c>
      <c r="D65" s="4"/>
    </row>
    <row r="66" spans="1:4" ht="15">
      <c r="A66" s="89"/>
      <c r="B66" s="12" t="s">
        <v>162</v>
      </c>
      <c r="C66" s="13" t="s">
        <v>163</v>
      </c>
      <c r="D66" s="4"/>
    </row>
    <row r="67" spans="1:4" ht="15">
      <c r="A67" s="89"/>
      <c r="B67" s="12" t="s">
        <v>164</v>
      </c>
      <c r="C67" s="13" t="s">
        <v>165</v>
      </c>
      <c r="D67" s="4"/>
    </row>
    <row r="68" spans="1:4" ht="22.5">
      <c r="A68" s="89"/>
      <c r="B68" s="12" t="s">
        <v>166</v>
      </c>
      <c r="C68" s="13" t="s">
        <v>167</v>
      </c>
      <c r="D68" s="4"/>
    </row>
    <row r="69" spans="1:4" ht="22.5">
      <c r="A69" s="89"/>
      <c r="B69" s="12" t="s">
        <v>168</v>
      </c>
      <c r="C69" s="13" t="s">
        <v>169</v>
      </c>
      <c r="D69" s="4"/>
    </row>
    <row r="70" spans="1:4" ht="22.5">
      <c r="A70" s="89"/>
      <c r="B70" s="12" t="s">
        <v>170</v>
      </c>
      <c r="C70" s="13" t="s">
        <v>171</v>
      </c>
      <c r="D70" s="4"/>
    </row>
    <row r="71" spans="1:4" ht="22.5">
      <c r="A71" s="89"/>
      <c r="B71" s="12" t="s">
        <v>172</v>
      </c>
      <c r="C71" s="13" t="s">
        <v>173</v>
      </c>
      <c r="D71" s="4"/>
    </row>
    <row r="72" spans="1:4" ht="22.5">
      <c r="A72" s="89"/>
      <c r="B72" s="12" t="s">
        <v>174</v>
      </c>
      <c r="C72" s="13" t="s">
        <v>175</v>
      </c>
      <c r="D72" s="4"/>
    </row>
    <row r="73" spans="1:4" ht="15">
      <c r="A73" s="89" t="s">
        <v>176</v>
      </c>
      <c r="B73" s="12" t="s">
        <v>177</v>
      </c>
      <c r="C73" s="13" t="s">
        <v>178</v>
      </c>
      <c r="D73" s="4"/>
    </row>
    <row r="74" spans="1:4" ht="15">
      <c r="A74" s="89"/>
      <c r="B74" s="12" t="s">
        <v>179</v>
      </c>
      <c r="C74" s="13" t="s">
        <v>180</v>
      </c>
      <c r="D74" s="4"/>
    </row>
    <row r="75" spans="1:4" ht="22.5">
      <c r="A75" s="89"/>
      <c r="B75" s="12" t="s">
        <v>181</v>
      </c>
      <c r="C75" s="13" t="s">
        <v>182</v>
      </c>
      <c r="D75" s="4"/>
    </row>
    <row r="76" spans="1:4" ht="15">
      <c r="A76" s="89"/>
      <c r="B76" s="12" t="s">
        <v>183</v>
      </c>
      <c r="C76" s="13" t="s">
        <v>184</v>
      </c>
      <c r="D76" s="4"/>
    </row>
    <row r="77" spans="1:4" ht="15">
      <c r="A77" s="89"/>
      <c r="B77" s="12" t="s">
        <v>185</v>
      </c>
      <c r="C77" s="13" t="s">
        <v>186</v>
      </c>
      <c r="D77" s="4"/>
    </row>
    <row r="78" spans="1:4" ht="15">
      <c r="A78" s="89"/>
      <c r="B78" s="12" t="s">
        <v>187</v>
      </c>
      <c r="C78" s="13" t="s">
        <v>188</v>
      </c>
      <c r="D78" s="4"/>
    </row>
    <row r="79" spans="1:4" ht="15">
      <c r="A79" s="89"/>
      <c r="B79" s="12" t="s">
        <v>189</v>
      </c>
      <c r="C79" s="13" t="s">
        <v>190</v>
      </c>
      <c r="D79" s="4"/>
    </row>
    <row r="80" spans="1:4" ht="15">
      <c r="A80" s="89"/>
      <c r="B80" s="12" t="s">
        <v>191</v>
      </c>
      <c r="C80" s="13" t="s">
        <v>192</v>
      </c>
      <c r="D80" s="4"/>
    </row>
    <row r="81" spans="1:4" ht="15">
      <c r="A81" s="89"/>
      <c r="B81" s="12" t="s">
        <v>193</v>
      </c>
      <c r="C81" s="13" t="s">
        <v>194</v>
      </c>
      <c r="D81" s="4"/>
    </row>
    <row r="82" spans="1:4" ht="15">
      <c r="A82" s="89"/>
      <c r="B82" s="12" t="s">
        <v>195</v>
      </c>
      <c r="C82" s="13" t="s">
        <v>196</v>
      </c>
      <c r="D82" s="4"/>
    </row>
    <row r="83" spans="1:4" ht="15">
      <c r="A83" s="89"/>
      <c r="B83" s="12" t="s">
        <v>197</v>
      </c>
      <c r="C83" s="13" t="s">
        <v>198</v>
      </c>
      <c r="D83" s="4"/>
    </row>
    <row r="84" spans="1:4" ht="22.5">
      <c r="A84" s="89"/>
      <c r="B84" s="12" t="s">
        <v>199</v>
      </c>
      <c r="C84" s="13" t="s">
        <v>200</v>
      </c>
      <c r="D84" s="4"/>
    </row>
    <row r="85" spans="1:4" ht="15">
      <c r="A85" s="89"/>
      <c r="B85" s="12" t="s">
        <v>201</v>
      </c>
      <c r="C85" s="13" t="s">
        <v>202</v>
      </c>
      <c r="D85" s="4"/>
    </row>
    <row r="86" spans="1:4" ht="15">
      <c r="A86" s="89" t="s">
        <v>203</v>
      </c>
      <c r="B86" s="12" t="s">
        <v>204</v>
      </c>
      <c r="C86" s="13" t="s">
        <v>205</v>
      </c>
      <c r="D86" s="4"/>
    </row>
    <row r="87" spans="1:4" ht="15">
      <c r="A87" s="89"/>
      <c r="B87" s="12" t="s">
        <v>206</v>
      </c>
      <c r="C87" s="13" t="s">
        <v>207</v>
      </c>
      <c r="D87" s="4"/>
    </row>
    <row r="88" spans="1:4" ht="15">
      <c r="A88" s="89"/>
      <c r="B88" s="12" t="s">
        <v>208</v>
      </c>
      <c r="C88" s="13" t="s">
        <v>209</v>
      </c>
      <c r="D88" s="4"/>
    </row>
    <row r="89" spans="1:4" ht="15">
      <c r="A89" s="89"/>
      <c r="B89" s="12" t="s">
        <v>210</v>
      </c>
      <c r="C89" s="13" t="s">
        <v>211</v>
      </c>
      <c r="D89" s="4"/>
    </row>
    <row r="90" spans="1:4" ht="15">
      <c r="A90" s="89"/>
      <c r="B90" s="12" t="s">
        <v>212</v>
      </c>
      <c r="C90" s="13" t="s">
        <v>213</v>
      </c>
      <c r="D90" s="4"/>
    </row>
    <row r="91" spans="1:4" ht="22.5">
      <c r="A91" s="89"/>
      <c r="B91" s="12" t="s">
        <v>214</v>
      </c>
      <c r="C91" s="13" t="s">
        <v>215</v>
      </c>
      <c r="D91" s="4"/>
    </row>
    <row r="92" spans="1:4" ht="15">
      <c r="A92" s="89"/>
      <c r="B92" s="12" t="s">
        <v>216</v>
      </c>
      <c r="C92" s="13" t="s">
        <v>217</v>
      </c>
      <c r="D92" s="4"/>
    </row>
    <row r="93" spans="1:4" ht="15">
      <c r="A93" s="89"/>
      <c r="B93" s="12" t="s">
        <v>218</v>
      </c>
      <c r="C93" s="13" t="s">
        <v>219</v>
      </c>
      <c r="D93" s="4"/>
    </row>
    <row r="94" spans="1:4" ht="15">
      <c r="A94" s="89"/>
      <c r="B94" s="12" t="s">
        <v>220</v>
      </c>
      <c r="C94" s="13" t="s">
        <v>221</v>
      </c>
      <c r="D94" s="4"/>
    </row>
    <row r="95" spans="1:4" ht="22.5">
      <c r="A95" s="89"/>
      <c r="B95" s="12" t="s">
        <v>222</v>
      </c>
      <c r="C95" s="13" t="s">
        <v>223</v>
      </c>
      <c r="D95" s="4"/>
    </row>
    <row r="96" spans="1:4" ht="22.5">
      <c r="A96" s="89"/>
      <c r="B96" s="12" t="s">
        <v>224</v>
      </c>
      <c r="C96" s="13" t="s">
        <v>225</v>
      </c>
      <c r="D96" s="4"/>
    </row>
    <row r="97" spans="1:4" ht="15">
      <c r="A97" s="89" t="s">
        <v>226</v>
      </c>
      <c r="B97" s="12" t="s">
        <v>227</v>
      </c>
      <c r="C97" s="13" t="s">
        <v>228</v>
      </c>
      <c r="D97" s="4"/>
    </row>
    <row r="98" spans="1:4" ht="22.5">
      <c r="A98" s="89"/>
      <c r="B98" s="12" t="s">
        <v>229</v>
      </c>
      <c r="C98" s="13" t="s">
        <v>230</v>
      </c>
      <c r="D98" s="4"/>
    </row>
    <row r="99" spans="1:4" ht="22.5">
      <c r="A99" s="89"/>
      <c r="B99" s="12" t="s">
        <v>231</v>
      </c>
      <c r="C99" s="13" t="s">
        <v>232</v>
      </c>
      <c r="D99" s="4"/>
    </row>
    <row r="100" spans="1:4" ht="15">
      <c r="A100" s="89"/>
      <c r="B100" s="12" t="s">
        <v>233</v>
      </c>
      <c r="C100" s="13" t="s">
        <v>234</v>
      </c>
      <c r="D100" s="4"/>
    </row>
    <row r="101" spans="1:4" ht="15">
      <c r="A101" s="89"/>
      <c r="B101" s="12" t="s">
        <v>235</v>
      </c>
      <c r="C101" s="13" t="s">
        <v>236</v>
      </c>
      <c r="D101" s="4"/>
    </row>
    <row r="102" spans="1:4" ht="22.5">
      <c r="A102" s="89"/>
      <c r="B102" s="12" t="s">
        <v>237</v>
      </c>
      <c r="C102" s="13" t="s">
        <v>238</v>
      </c>
      <c r="D102" s="4"/>
    </row>
    <row r="103" spans="1:4" ht="15">
      <c r="A103" s="89"/>
      <c r="B103" s="12" t="s">
        <v>239</v>
      </c>
      <c r="C103" s="13" t="s">
        <v>240</v>
      </c>
      <c r="D103" s="4"/>
    </row>
    <row r="104" spans="1:4" ht="15">
      <c r="A104" s="89"/>
      <c r="B104" s="12" t="s">
        <v>241</v>
      </c>
      <c r="C104" s="13" t="s">
        <v>242</v>
      </c>
      <c r="D104" s="4"/>
    </row>
    <row r="105" spans="1:4" ht="22.5">
      <c r="A105" s="89"/>
      <c r="B105" s="12" t="s">
        <v>243</v>
      </c>
      <c r="C105" s="13" t="s">
        <v>244</v>
      </c>
      <c r="D105" s="4"/>
    </row>
    <row r="106" spans="1:4" ht="22.5">
      <c r="A106" s="89"/>
      <c r="B106" s="12" t="s">
        <v>245</v>
      </c>
      <c r="C106" s="13" t="s">
        <v>246</v>
      </c>
      <c r="D106" s="4"/>
    </row>
    <row r="107" spans="1:4" ht="22.5">
      <c r="A107" s="89"/>
      <c r="B107" s="12" t="s">
        <v>247</v>
      </c>
      <c r="C107" s="13" t="s">
        <v>248</v>
      </c>
      <c r="D107" s="4"/>
    </row>
    <row r="108" spans="1:4" ht="22.5">
      <c r="A108" s="89"/>
      <c r="B108" s="12" t="s">
        <v>249</v>
      </c>
      <c r="C108" s="13" t="s">
        <v>250</v>
      </c>
      <c r="D108" s="4"/>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9"/>
  <sheetViews>
    <sheetView topLeftCell="A2" zoomScale="85" zoomScaleNormal="85" workbookViewId="0">
      <selection activeCell="AT36" sqref="AT36"/>
    </sheetView>
  </sheetViews>
  <sheetFormatPr baseColWidth="10" defaultColWidth="12" defaultRowHeight="15"/>
  <cols>
    <col min="1" max="1" width="10.88671875" customWidth="1"/>
    <col min="2" max="2" width="5.5546875" customWidth="1"/>
    <col min="3" max="12" width="5.5546875" style="30" customWidth="1"/>
    <col min="13" max="15" width="5.5546875" customWidth="1"/>
    <col min="16" max="16" width="1.88671875" customWidth="1"/>
    <col min="17" max="17" width="4.88671875" customWidth="1"/>
    <col min="18" max="18" width="5.88671875" customWidth="1"/>
    <col min="19" max="64" width="7.44140625" customWidth="1"/>
    <col min="65" max="65" width="12" customWidth="1"/>
  </cols>
  <sheetData>
    <row r="1" spans="1:18" ht="15.75">
      <c r="A1" s="83" t="str">
        <f>Échantillon!A1</f>
        <v>RGAA 4.1 – GRILLE D'ÉVALUATION</v>
      </c>
      <c r="B1" s="83"/>
      <c r="C1" s="83"/>
      <c r="D1" s="83"/>
      <c r="E1" s="83"/>
      <c r="F1" s="83"/>
      <c r="G1" s="83"/>
      <c r="H1" s="83"/>
      <c r="I1" s="83"/>
      <c r="J1" s="83"/>
      <c r="K1" s="83"/>
      <c r="L1" s="83"/>
      <c r="M1" s="83"/>
      <c r="N1" s="83"/>
      <c r="O1" s="83"/>
    </row>
    <row r="2" spans="1:18" ht="15.75">
      <c r="A2" s="83" t="s">
        <v>251</v>
      </c>
      <c r="B2" s="83"/>
      <c r="C2" s="83"/>
      <c r="D2" s="83"/>
      <c r="E2" s="83"/>
      <c r="F2" s="83"/>
      <c r="G2" s="83"/>
      <c r="H2" s="83"/>
      <c r="I2" s="83"/>
      <c r="J2" s="83"/>
      <c r="K2" s="83"/>
      <c r="L2" s="83"/>
      <c r="M2" s="83"/>
      <c r="N2" s="83"/>
      <c r="O2" s="83"/>
    </row>
    <row r="3" spans="1:18" ht="15.75" thickBot="1">
      <c r="B3" s="92" t="s">
        <v>252</v>
      </c>
      <c r="C3" s="91" t="s">
        <v>26</v>
      </c>
      <c r="D3" s="93" t="s">
        <v>45</v>
      </c>
      <c r="E3" s="93" t="s">
        <v>50</v>
      </c>
      <c r="F3" s="91" t="s">
        <v>57</v>
      </c>
      <c r="G3" s="91" t="s">
        <v>84</v>
      </c>
      <c r="H3" s="91" t="s">
        <v>101</v>
      </c>
      <c r="I3" s="91" t="s">
        <v>106</v>
      </c>
      <c r="J3" s="91" t="s">
        <v>117</v>
      </c>
      <c r="K3" s="91" t="s">
        <v>138</v>
      </c>
      <c r="L3" s="91" t="s">
        <v>147</v>
      </c>
      <c r="M3" s="91" t="s">
        <v>176</v>
      </c>
      <c r="N3" s="91" t="s">
        <v>203</v>
      </c>
      <c r="O3" s="91" t="s">
        <v>226</v>
      </c>
    </row>
    <row r="4" spans="1:18" ht="15.75" thickBot="1">
      <c r="A4" s="16"/>
      <c r="B4" s="92"/>
      <c r="C4" s="91"/>
      <c r="D4" s="93"/>
      <c r="E4" s="93"/>
      <c r="F4" s="91"/>
      <c r="G4" s="91"/>
      <c r="H4" s="91"/>
      <c r="I4" s="91"/>
      <c r="J4" s="91"/>
      <c r="K4" s="91"/>
      <c r="L4" s="91"/>
      <c r="M4" s="91"/>
      <c r="N4" s="91"/>
      <c r="O4" s="91"/>
    </row>
    <row r="5" spans="1:18" ht="59.85" customHeight="1" thickBot="1">
      <c r="A5" s="16"/>
      <c r="B5" s="92"/>
      <c r="C5" s="91"/>
      <c r="D5" s="93"/>
      <c r="E5" s="93"/>
      <c r="F5" s="91"/>
      <c r="G5" s="91"/>
      <c r="H5" s="91"/>
      <c r="I5" s="91"/>
      <c r="J5" s="91"/>
      <c r="K5" s="91"/>
      <c r="L5" s="91"/>
      <c r="M5" s="91"/>
      <c r="N5" s="91"/>
      <c r="O5" s="91"/>
    </row>
    <row r="6" spans="1:18" ht="18" customHeight="1">
      <c r="B6" s="17" t="s">
        <v>253</v>
      </c>
      <c r="C6" s="17">
        <f>BaseDeCalcul!$S12</f>
        <v>0</v>
      </c>
      <c r="D6" s="17">
        <f>BaseDeCalcul!S15</f>
        <v>6</v>
      </c>
      <c r="E6" s="17">
        <f>BaseDeCalcul!S19</f>
        <v>44</v>
      </c>
      <c r="F6" s="17">
        <f>BaseDeCalcul!S33</f>
        <v>21</v>
      </c>
      <c r="G6" s="17">
        <f>BaseDeCalcul!S42</f>
        <v>1</v>
      </c>
      <c r="H6" s="17">
        <f>BaseDeCalcul!S45</f>
        <v>30</v>
      </c>
      <c r="I6" s="17">
        <f>BaseDeCalcul!S51</f>
        <v>58</v>
      </c>
      <c r="J6" s="17">
        <f>BaseDeCalcul!S62</f>
        <v>115</v>
      </c>
      <c r="K6" s="17">
        <f>BaseDeCalcul!S67</f>
        <v>43</v>
      </c>
      <c r="L6" s="17">
        <f>BaseDeCalcul!S82</f>
        <v>131</v>
      </c>
      <c r="M6" s="17">
        <f>BaseDeCalcul!S96</f>
        <v>124</v>
      </c>
      <c r="N6" s="17">
        <f>BaseDeCalcul!S108</f>
        <v>103</v>
      </c>
      <c r="O6" s="18">
        <f>BaseDeCalcul!S121</f>
        <v>45</v>
      </c>
      <c r="Q6" s="19">
        <f>SUM(C6:O6)</f>
        <v>721</v>
      </c>
      <c r="R6" s="19" t="s">
        <v>253</v>
      </c>
    </row>
    <row r="7" spans="1:18" ht="18" customHeight="1">
      <c r="A7" s="20"/>
      <c r="B7" s="21" t="s">
        <v>254</v>
      </c>
      <c r="C7" s="21">
        <f>BaseDeCalcul!T12</f>
        <v>15</v>
      </c>
      <c r="D7" s="21">
        <f>BaseDeCalcul!T15</f>
        <v>2</v>
      </c>
      <c r="E7" s="21">
        <f>BaseDeCalcul!T19</f>
        <v>1</v>
      </c>
      <c r="F7" s="21">
        <f>BaseDeCalcul!T33</f>
        <v>6</v>
      </c>
      <c r="G7" s="21">
        <f>BaseDeCalcul!T42</f>
        <v>0</v>
      </c>
      <c r="H7" s="21">
        <f>BaseDeCalcul!T45</f>
        <v>0</v>
      </c>
      <c r="I7" s="21">
        <f>BaseDeCalcul!T51</f>
        <v>0</v>
      </c>
      <c r="J7" s="21">
        <f>BaseDeCalcul!T62</f>
        <v>15</v>
      </c>
      <c r="K7" s="21">
        <f>BaseDeCalcul!T67</f>
        <v>2</v>
      </c>
      <c r="L7" s="21">
        <f>BaseDeCalcul!T82</f>
        <v>48</v>
      </c>
      <c r="M7" s="21">
        <f>BaseDeCalcul!T96</f>
        <v>1</v>
      </c>
      <c r="N7" s="21">
        <f>BaseDeCalcul!T108</f>
        <v>1</v>
      </c>
      <c r="O7" s="22">
        <f>BaseDeCalcul!T121</f>
        <v>0</v>
      </c>
      <c r="Q7" s="23">
        <f>SUM(C7:O7)</f>
        <v>91</v>
      </c>
      <c r="R7" s="23" t="s">
        <v>254</v>
      </c>
    </row>
    <row r="8" spans="1:18" ht="18" customHeight="1">
      <c r="A8" s="20"/>
      <c r="B8" s="24" t="s">
        <v>255</v>
      </c>
      <c r="C8" s="24">
        <f>BaseDeCalcul!U12</f>
        <v>120</v>
      </c>
      <c r="D8" s="24">
        <f>BaseDeCalcul!U15</f>
        <v>22</v>
      </c>
      <c r="E8" s="24">
        <f>BaseDeCalcul!U19</f>
        <v>0</v>
      </c>
      <c r="F8" s="24">
        <f>BaseDeCalcul!U33</f>
        <v>168</v>
      </c>
      <c r="G8" s="24">
        <f>BaseDeCalcul!U42</f>
        <v>119</v>
      </c>
      <c r="H8" s="24">
        <f>BaseDeCalcul!U45</f>
        <v>0</v>
      </c>
      <c r="I8" s="24">
        <f>BaseDeCalcul!U51</f>
        <v>17</v>
      </c>
      <c r="J8" s="24">
        <f>BaseDeCalcul!U62</f>
        <v>20</v>
      </c>
      <c r="K8" s="24">
        <f>BaseDeCalcul!U67</f>
        <v>15</v>
      </c>
      <c r="L8" s="24">
        <f>BaseDeCalcul!U82</f>
        <v>31</v>
      </c>
      <c r="M8" s="24">
        <f>BaseDeCalcul!U96</f>
        <v>70</v>
      </c>
      <c r="N8" s="24">
        <f>BaseDeCalcul!U108</f>
        <v>61</v>
      </c>
      <c r="O8" s="25">
        <f>BaseDeCalcul!U121</f>
        <v>135</v>
      </c>
      <c r="Q8" s="26">
        <f>SUM(C8:O8)</f>
        <v>778</v>
      </c>
      <c r="R8" s="26" t="s">
        <v>255</v>
      </c>
    </row>
    <row r="9" spans="1:18" ht="18" customHeight="1" thickBot="1">
      <c r="A9" s="20"/>
      <c r="B9" s="27" t="s">
        <v>256</v>
      </c>
      <c r="C9" s="27">
        <f>BaseDeCalcul!AP12</f>
        <v>0</v>
      </c>
      <c r="D9" s="27">
        <f>BaseDeCalcul!AP15</f>
        <v>0</v>
      </c>
      <c r="E9" s="27">
        <f>BaseDeCalcul!AP19</f>
        <v>0</v>
      </c>
      <c r="F9" s="27">
        <f>BaseDeCalcul!AP33</f>
        <v>0</v>
      </c>
      <c r="G9" s="27">
        <f>BaseDeCalcul!AP42</f>
        <v>0</v>
      </c>
      <c r="H9" s="27">
        <f>BaseDeCalcul!AP45</f>
        <v>0</v>
      </c>
      <c r="I9" s="27">
        <f>BaseDeCalcul!AP51</f>
        <v>0</v>
      </c>
      <c r="J9" s="27">
        <f>BaseDeCalcul!AP62</f>
        <v>0</v>
      </c>
      <c r="K9" s="27">
        <f>BaseDeCalcul!AP67</f>
        <v>0</v>
      </c>
      <c r="L9" s="27">
        <f>BaseDeCalcul!AP82</f>
        <v>0</v>
      </c>
      <c r="M9" s="27">
        <f>BaseDeCalcul!AP96</f>
        <v>0</v>
      </c>
      <c r="N9" s="27">
        <f>BaseDeCalcul!AP108</f>
        <v>0</v>
      </c>
      <c r="O9" s="28">
        <f>BaseDeCalcul!AP121</f>
        <v>0</v>
      </c>
      <c r="Q9" s="29">
        <f>SUM(C9:O9)</f>
        <v>0</v>
      </c>
      <c r="R9" s="29" t="s">
        <v>256</v>
      </c>
    </row>
    <row r="10" spans="1:18" ht="18" customHeight="1">
      <c r="A10" s="20"/>
      <c r="B10" s="27" t="s">
        <v>257</v>
      </c>
      <c r="C10" s="27">
        <f>BaseDeCalcul!V12</f>
        <v>0</v>
      </c>
      <c r="D10" s="27">
        <f>BaseDeCalcul!V15</f>
        <v>0</v>
      </c>
      <c r="E10" s="27">
        <f>BaseDeCalcul!V19</f>
        <v>0</v>
      </c>
      <c r="F10" s="27">
        <f>BaseDeCalcul!V33</f>
        <v>0</v>
      </c>
      <c r="G10" s="27">
        <f>BaseDeCalcul!V42</f>
        <v>0</v>
      </c>
      <c r="H10" s="27">
        <f>BaseDeCalcul!V45</f>
        <v>0</v>
      </c>
      <c r="I10" s="27">
        <f>BaseDeCalcul!V51</f>
        <v>0</v>
      </c>
      <c r="J10" s="27">
        <f>BaseDeCalcul!V62</f>
        <v>0</v>
      </c>
      <c r="K10" s="27">
        <f>BaseDeCalcul!V67</f>
        <v>0</v>
      </c>
      <c r="L10" s="27">
        <f>BaseDeCalcul!V82</f>
        <v>0</v>
      </c>
      <c r="M10" s="27">
        <f>BaseDeCalcul!V96</f>
        <v>0</v>
      </c>
      <c r="N10" s="27">
        <f>BaseDeCalcul!V108</f>
        <v>0</v>
      </c>
      <c r="O10" s="28">
        <f>BaseDeCalcul!V121</f>
        <v>0</v>
      </c>
      <c r="Q10" s="29">
        <f>SUM(C10:O10)</f>
        <v>0</v>
      </c>
      <c r="R10" s="29" t="s">
        <v>257</v>
      </c>
    </row>
    <row r="11" spans="1:18">
      <c r="B11" s="45" t="s">
        <v>258</v>
      </c>
      <c r="C11" s="45">
        <f t="shared" ref="C11:O11" si="0">SUM(C6:C10)</f>
        <v>135</v>
      </c>
      <c r="D11" s="45">
        <f t="shared" si="0"/>
        <v>30</v>
      </c>
      <c r="E11" s="45">
        <f t="shared" si="0"/>
        <v>45</v>
      </c>
      <c r="F11" s="45">
        <f t="shared" si="0"/>
        <v>195</v>
      </c>
      <c r="G11" s="45">
        <f t="shared" si="0"/>
        <v>120</v>
      </c>
      <c r="H11" s="45">
        <f t="shared" si="0"/>
        <v>30</v>
      </c>
      <c r="I11" s="45">
        <f t="shared" si="0"/>
        <v>75</v>
      </c>
      <c r="J11" s="45">
        <f t="shared" si="0"/>
        <v>150</v>
      </c>
      <c r="K11" s="45">
        <f t="shared" si="0"/>
        <v>60</v>
      </c>
      <c r="L11" s="45">
        <f t="shared" si="0"/>
        <v>210</v>
      </c>
      <c r="M11" s="45">
        <f t="shared" si="0"/>
        <v>195</v>
      </c>
      <c r="N11" s="45">
        <f t="shared" si="0"/>
        <v>165</v>
      </c>
      <c r="O11" s="46">
        <f t="shared" si="0"/>
        <v>180</v>
      </c>
    </row>
    <row r="12" spans="1:18">
      <c r="B12" s="45" t="s">
        <v>259</v>
      </c>
      <c r="C12" s="45">
        <f t="shared" ref="C12:O12" si="1">C11-C10</f>
        <v>135</v>
      </c>
      <c r="D12" s="45">
        <f t="shared" si="1"/>
        <v>30</v>
      </c>
      <c r="E12" s="45">
        <f t="shared" si="1"/>
        <v>45</v>
      </c>
      <c r="F12" s="45">
        <f t="shared" si="1"/>
        <v>195</v>
      </c>
      <c r="G12" s="45">
        <f t="shared" si="1"/>
        <v>120</v>
      </c>
      <c r="H12" s="45">
        <f t="shared" si="1"/>
        <v>30</v>
      </c>
      <c r="I12" s="45">
        <f t="shared" si="1"/>
        <v>75</v>
      </c>
      <c r="J12" s="45">
        <f t="shared" si="1"/>
        <v>150</v>
      </c>
      <c r="K12" s="45">
        <f t="shared" si="1"/>
        <v>60</v>
      </c>
      <c r="L12" s="45">
        <f t="shared" si="1"/>
        <v>210</v>
      </c>
      <c r="M12" s="45">
        <f t="shared" si="1"/>
        <v>195</v>
      </c>
      <c r="N12" s="45">
        <f t="shared" si="1"/>
        <v>165</v>
      </c>
      <c r="O12" s="46">
        <f t="shared" si="1"/>
        <v>180</v>
      </c>
    </row>
    <row r="13" spans="1:18" ht="15.75" thickBot="1">
      <c r="B13" s="45" t="s">
        <v>260</v>
      </c>
      <c r="C13" s="45">
        <f t="shared" ref="C13:O13" si="2">C10</f>
        <v>0</v>
      </c>
      <c r="D13" s="45">
        <f t="shared" si="2"/>
        <v>0</v>
      </c>
      <c r="E13" s="45">
        <f t="shared" si="2"/>
        <v>0</v>
      </c>
      <c r="F13" s="45">
        <f t="shared" si="2"/>
        <v>0</v>
      </c>
      <c r="G13" s="45">
        <f t="shared" si="2"/>
        <v>0</v>
      </c>
      <c r="H13" s="45">
        <f t="shared" si="2"/>
        <v>0</v>
      </c>
      <c r="I13" s="45">
        <f t="shared" si="2"/>
        <v>0</v>
      </c>
      <c r="J13" s="45">
        <f t="shared" si="2"/>
        <v>0</v>
      </c>
      <c r="K13" s="45">
        <f t="shared" si="2"/>
        <v>0</v>
      </c>
      <c r="L13" s="45">
        <f t="shared" si="2"/>
        <v>0</v>
      </c>
      <c r="M13" s="45">
        <f t="shared" si="2"/>
        <v>0</v>
      </c>
      <c r="N13" s="45">
        <f t="shared" si="2"/>
        <v>0</v>
      </c>
      <c r="O13" s="46">
        <f t="shared" si="2"/>
        <v>0</v>
      </c>
    </row>
    <row r="14" spans="1:18">
      <c r="B14" t="s">
        <v>261</v>
      </c>
    </row>
    <row r="15" spans="1:18" ht="20.25">
      <c r="B15" s="49" t="str">
        <f>IF(Q10=0,COUNTIF(BaseDeCalcul!W3:W120,"C")/(COUNTIF(BaseDeCalcul!W3:W120,"C")+COUNTIF(BaseDeCalcul!W3:W120,"NC"))*100&amp;"%","Pourcentage indisponible : il reste "&amp;Q10&amp;" critère(s) NT.")</f>
        <v>80%</v>
      </c>
      <c r="C15" s="31"/>
    </row>
    <row r="16" spans="1:18" ht="15.75">
      <c r="B16" s="47" t="e" cm="1">
        <f t="array" aca="1" ref="B16" ca="1">IF(Q10=0,_xludf.COUNTIF(BaseDeCalcul!W3:W120,"C")/(_xludf.COUNTIF(BaseDeCalcul!W3:W120,"C")+_xludf.COUNTIF(BaseDeCalcul!W3:W120,"NC"))*100&amp;"%","Pourcentage indisponible : il reste "&amp;Q10&amp;" critère(s) NT.")</f>
        <v>#NAME?</v>
      </c>
      <c r="C16" s="47"/>
      <c r="D16" s="47"/>
      <c r="E16" s="47"/>
      <c r="F16" s="47"/>
      <c r="G16" s="47"/>
      <c r="H16" s="48"/>
    </row>
    <row r="17" spans="2:15">
      <c r="B17" t="s">
        <v>263</v>
      </c>
    </row>
    <row r="18" spans="2:15" ht="20.25">
      <c r="B18" s="49" t="str">
        <f>IF(Q10=0,ROUND(AVERAGEIF(BaseDeCalcul!D125:R125,"&lt;&gt;NA")*100,1)&amp;"%","Pourcentage indisponible : il reste "&amp;Q10&amp;" critère(s) NT.")</f>
        <v>88,8%</v>
      </c>
    </row>
    <row r="19" spans="2:15">
      <c r="B19" s="50" t="s">
        <v>262</v>
      </c>
      <c r="C19" s="50"/>
      <c r="D19" s="50"/>
      <c r="E19" s="50"/>
      <c r="F19" s="50"/>
      <c r="G19" s="50"/>
      <c r="H19" s="51">
        <f>AVERAGE(BaseDeCalcul!D125:R125)</f>
        <v>0.88813719585519313</v>
      </c>
    </row>
    <row r="21" spans="2:15" ht="15.75" thickBot="1">
      <c r="B21" s="92" t="s">
        <v>273</v>
      </c>
      <c r="C21" s="91" t="s">
        <v>26</v>
      </c>
      <c r="D21" s="93" t="s">
        <v>45</v>
      </c>
      <c r="E21" s="93" t="s">
        <v>50</v>
      </c>
      <c r="F21" s="91" t="s">
        <v>57</v>
      </c>
      <c r="G21" s="91" t="s">
        <v>84</v>
      </c>
      <c r="H21" s="91" t="s">
        <v>101</v>
      </c>
      <c r="I21" s="91" t="s">
        <v>106</v>
      </c>
      <c r="J21" s="91" t="s">
        <v>117</v>
      </c>
      <c r="K21" s="91" t="s">
        <v>138</v>
      </c>
      <c r="L21" s="91" t="s">
        <v>147</v>
      </c>
      <c r="M21" s="91" t="s">
        <v>176</v>
      </c>
      <c r="N21" s="91" t="s">
        <v>203</v>
      </c>
      <c r="O21" s="91" t="s">
        <v>226</v>
      </c>
    </row>
    <row r="22" spans="2:15" ht="15.75" thickBot="1">
      <c r="B22" s="92"/>
      <c r="C22" s="91"/>
      <c r="D22" s="93"/>
      <c r="E22" s="93"/>
      <c r="F22" s="91"/>
      <c r="G22" s="91"/>
      <c r="H22" s="91"/>
      <c r="I22" s="91"/>
      <c r="J22" s="91"/>
      <c r="K22" s="91"/>
      <c r="L22" s="91"/>
      <c r="M22" s="91"/>
      <c r="N22" s="91"/>
      <c r="O22" s="91"/>
    </row>
    <row r="23" spans="2:15" ht="15.75" thickBot="1">
      <c r="B23" s="92"/>
      <c r="C23" s="91"/>
      <c r="D23" s="93"/>
      <c r="E23" s="93"/>
      <c r="F23" s="91"/>
      <c r="G23" s="91"/>
      <c r="H23" s="91"/>
      <c r="I23" s="91"/>
      <c r="J23" s="91"/>
      <c r="K23" s="91"/>
      <c r="L23" s="91"/>
      <c r="M23" s="91"/>
      <c r="N23" s="91"/>
      <c r="O23" s="91"/>
    </row>
    <row r="24" spans="2:15">
      <c r="B24" s="17" t="s">
        <v>253</v>
      </c>
      <c r="C24" s="56">
        <f>C6/SUM(C6:C7)</f>
        <v>0</v>
      </c>
      <c r="D24" s="56">
        <f t="shared" ref="D24:O24" si="3">D6/SUM(D6:D7)</f>
        <v>0.75</v>
      </c>
      <c r="E24" s="56">
        <f t="shared" si="3"/>
        <v>0.97777777777777775</v>
      </c>
      <c r="F24" s="56">
        <f t="shared" si="3"/>
        <v>0.77777777777777779</v>
      </c>
      <c r="G24" s="56">
        <f t="shared" si="3"/>
        <v>1</v>
      </c>
      <c r="H24" s="56">
        <f t="shared" si="3"/>
        <v>1</v>
      </c>
      <c r="I24" s="56">
        <f t="shared" si="3"/>
        <v>1</v>
      </c>
      <c r="J24" s="56">
        <f t="shared" si="3"/>
        <v>0.88461538461538458</v>
      </c>
      <c r="K24" s="56">
        <f t="shared" si="3"/>
        <v>0.9555555555555556</v>
      </c>
      <c r="L24" s="56">
        <f t="shared" si="3"/>
        <v>0.73184357541899436</v>
      </c>
      <c r="M24" s="56">
        <f t="shared" si="3"/>
        <v>0.99199999999999999</v>
      </c>
      <c r="N24" s="56">
        <f t="shared" si="3"/>
        <v>0.99038461538461542</v>
      </c>
      <c r="O24" s="56">
        <f t="shared" si="3"/>
        <v>1</v>
      </c>
    </row>
    <row r="25" spans="2:15">
      <c r="B25" s="55" t="s">
        <v>254</v>
      </c>
      <c r="C25" s="57">
        <f>C7/SUM(C6:C7)</f>
        <v>1</v>
      </c>
      <c r="D25" s="57">
        <f t="shared" ref="D25:O25" si="4">D7/SUM(D6:D7)</f>
        <v>0.25</v>
      </c>
      <c r="E25" s="57">
        <f t="shared" si="4"/>
        <v>2.2222222222222223E-2</v>
      </c>
      <c r="F25" s="57">
        <f t="shared" si="4"/>
        <v>0.22222222222222221</v>
      </c>
      <c r="G25" s="57">
        <f t="shared" si="4"/>
        <v>0</v>
      </c>
      <c r="H25" s="57">
        <f t="shared" si="4"/>
        <v>0</v>
      </c>
      <c r="I25" s="57">
        <f t="shared" si="4"/>
        <v>0</v>
      </c>
      <c r="J25" s="57">
        <f t="shared" si="4"/>
        <v>0.11538461538461539</v>
      </c>
      <c r="K25" s="57">
        <f t="shared" si="4"/>
        <v>4.4444444444444446E-2</v>
      </c>
      <c r="L25" s="57">
        <f t="shared" si="4"/>
        <v>0.26815642458100558</v>
      </c>
      <c r="M25" s="57">
        <f t="shared" si="4"/>
        <v>8.0000000000000002E-3</v>
      </c>
      <c r="N25" s="57">
        <f t="shared" si="4"/>
        <v>9.6153846153846159E-3</v>
      </c>
      <c r="O25" s="57">
        <f t="shared" si="4"/>
        <v>0</v>
      </c>
    </row>
    <row r="26" spans="2:15">
      <c r="B26" s="54" t="s">
        <v>255</v>
      </c>
      <c r="C26" s="58">
        <f>C8/SUM(C6:C10)</f>
        <v>0.88888888888888884</v>
      </c>
      <c r="D26" s="58">
        <f t="shared" ref="D26:O26" si="5">D8/SUM(D6:D10)</f>
        <v>0.73333333333333328</v>
      </c>
      <c r="E26" s="58">
        <f t="shared" si="5"/>
        <v>0</v>
      </c>
      <c r="F26" s="58">
        <f t="shared" si="5"/>
        <v>0.86153846153846159</v>
      </c>
      <c r="G26" s="58">
        <f t="shared" si="5"/>
        <v>0.9916666666666667</v>
      </c>
      <c r="H26" s="58">
        <f t="shared" si="5"/>
        <v>0</v>
      </c>
      <c r="I26" s="58">
        <f t="shared" si="5"/>
        <v>0.22666666666666666</v>
      </c>
      <c r="J26" s="58">
        <f t="shared" si="5"/>
        <v>0.13333333333333333</v>
      </c>
      <c r="K26" s="58">
        <f t="shared" si="5"/>
        <v>0.25</v>
      </c>
      <c r="L26" s="58">
        <f t="shared" si="5"/>
        <v>0.14761904761904762</v>
      </c>
      <c r="M26" s="58">
        <f t="shared" si="5"/>
        <v>0.35897435897435898</v>
      </c>
      <c r="N26" s="58">
        <f t="shared" si="5"/>
        <v>0.36969696969696969</v>
      </c>
      <c r="O26" s="58">
        <f t="shared" si="5"/>
        <v>0.75</v>
      </c>
    </row>
    <row r="27" spans="2:15" ht="15.75" thickBot="1">
      <c r="B27" s="27" t="s">
        <v>256</v>
      </c>
      <c r="C27" s="59">
        <f>C9/SUM(C6:C10)</f>
        <v>0</v>
      </c>
      <c r="D27" s="59">
        <f t="shared" ref="D27:O27" si="6">D9/SUM(D6:D10)</f>
        <v>0</v>
      </c>
      <c r="E27" s="59">
        <f t="shared" si="6"/>
        <v>0</v>
      </c>
      <c r="F27" s="59">
        <f t="shared" si="6"/>
        <v>0</v>
      </c>
      <c r="G27" s="59">
        <f t="shared" si="6"/>
        <v>0</v>
      </c>
      <c r="H27" s="59">
        <f t="shared" si="6"/>
        <v>0</v>
      </c>
      <c r="I27" s="59">
        <f t="shared" si="6"/>
        <v>0</v>
      </c>
      <c r="J27" s="59">
        <f t="shared" si="6"/>
        <v>0</v>
      </c>
      <c r="K27" s="59">
        <f t="shared" si="6"/>
        <v>0</v>
      </c>
      <c r="L27" s="59">
        <f t="shared" si="6"/>
        <v>0</v>
      </c>
      <c r="M27" s="59">
        <f t="shared" si="6"/>
        <v>0</v>
      </c>
      <c r="N27" s="59">
        <f t="shared" si="6"/>
        <v>0</v>
      </c>
      <c r="O27" s="59">
        <f t="shared" si="6"/>
        <v>0</v>
      </c>
    </row>
    <row r="28" spans="2:15" ht="15.75" thickBot="1">
      <c r="B28" s="27" t="s">
        <v>257</v>
      </c>
      <c r="C28" s="59">
        <f>C10/SUM(C6:C10)</f>
        <v>0</v>
      </c>
      <c r="D28" s="59">
        <f t="shared" ref="D28:O28" si="7">D10/SUM(D6:D10)</f>
        <v>0</v>
      </c>
      <c r="E28" s="59">
        <f t="shared" si="7"/>
        <v>0</v>
      </c>
      <c r="F28" s="59">
        <f t="shared" si="7"/>
        <v>0</v>
      </c>
      <c r="G28" s="59">
        <f t="shared" si="7"/>
        <v>0</v>
      </c>
      <c r="H28" s="59">
        <f t="shared" si="7"/>
        <v>0</v>
      </c>
      <c r="I28" s="59">
        <f t="shared" si="7"/>
        <v>0</v>
      </c>
      <c r="J28" s="59">
        <f t="shared" si="7"/>
        <v>0</v>
      </c>
      <c r="K28" s="59">
        <f t="shared" si="7"/>
        <v>0</v>
      </c>
      <c r="L28" s="59">
        <f t="shared" si="7"/>
        <v>0</v>
      </c>
      <c r="M28" s="59">
        <f t="shared" si="7"/>
        <v>0</v>
      </c>
      <c r="N28" s="59">
        <f t="shared" si="7"/>
        <v>0</v>
      </c>
      <c r="O28" s="59">
        <f t="shared" si="7"/>
        <v>0</v>
      </c>
    </row>
    <row r="57" spans="3:3">
      <c r="C57" s="30">
        <v>1</v>
      </c>
    </row>
    <row r="58" spans="3:3">
      <c r="C58" s="30">
        <v>1</v>
      </c>
    </row>
    <row r="67" spans="3:3">
      <c r="C67" s="30">
        <v>1</v>
      </c>
    </row>
    <row r="68" spans="3:3">
      <c r="C68" s="30">
        <v>1</v>
      </c>
    </row>
    <row r="69" spans="3:3">
      <c r="C69" s="30">
        <v>1</v>
      </c>
    </row>
    <row r="70" spans="3:3">
      <c r="C70" s="30">
        <v>1</v>
      </c>
    </row>
    <row r="71" spans="3:3">
      <c r="C71" s="30">
        <v>1</v>
      </c>
    </row>
    <row r="87" spans="3:3">
      <c r="C87" s="30">
        <v>1</v>
      </c>
    </row>
    <row r="88" spans="3:3">
      <c r="C88" s="30">
        <v>1</v>
      </c>
    </row>
    <row r="89" spans="3:3">
      <c r="C89" s="30">
        <v>1</v>
      </c>
    </row>
    <row r="97" spans="3:3">
      <c r="C97" s="30">
        <v>1</v>
      </c>
    </row>
    <row r="98" spans="3:3">
      <c r="C98" s="30">
        <v>1</v>
      </c>
    </row>
    <row r="101" spans="3:3">
      <c r="C101" s="30">
        <v>1</v>
      </c>
    </row>
    <row r="107" spans="3:3">
      <c r="C107" s="30">
        <v>1</v>
      </c>
    </row>
    <row r="108" spans="3:3">
      <c r="C108" s="30">
        <v>1</v>
      </c>
    </row>
    <row r="112" spans="3:3">
      <c r="C112" s="30">
        <v>1</v>
      </c>
    </row>
    <row r="113" spans="3:3">
      <c r="C113" s="30">
        <v>1</v>
      </c>
    </row>
    <row r="116" spans="3:3">
      <c r="C116" s="30">
        <v>1</v>
      </c>
    </row>
    <row r="117" spans="3:3">
      <c r="C117" s="30">
        <v>1</v>
      </c>
    </row>
    <row r="119" spans="3:3">
      <c r="C119" s="30">
        <v>1</v>
      </c>
    </row>
  </sheetData>
  <mergeCells count="30">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 ref="B21:B23"/>
    <mergeCell ref="C21:C23"/>
    <mergeCell ref="D21:D23"/>
    <mergeCell ref="E21:E23"/>
    <mergeCell ref="F21:F23"/>
    <mergeCell ref="L21:L23"/>
    <mergeCell ref="M21:M23"/>
    <mergeCell ref="N21:N23"/>
    <mergeCell ref="O21:O23"/>
    <mergeCell ref="G21:G23"/>
    <mergeCell ref="H21:H23"/>
    <mergeCell ref="I21:I23"/>
    <mergeCell ref="J21:J23"/>
    <mergeCell ref="K21:K23"/>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25"/>
  <sheetViews>
    <sheetView tabSelected="1" zoomScale="95" zoomScaleNormal="95" workbookViewId="0">
      <selection activeCell="I8" sqref="I8"/>
    </sheetView>
  </sheetViews>
  <sheetFormatPr baseColWidth="10" defaultColWidth="12" defaultRowHeight="15.75"/>
  <cols>
    <col min="1" max="1" width="3.44140625" customWidth="1"/>
    <col min="2" max="2" width="5.33203125" customWidth="1"/>
    <col min="3" max="3" width="14.5546875" customWidth="1"/>
    <col min="4" max="18" width="5.6640625" style="30" customWidth="1"/>
    <col min="19" max="22" width="5.109375" style="40" customWidth="1"/>
    <col min="23" max="23" width="9.77734375" customWidth="1"/>
    <col min="24" max="25" width="5.33203125" customWidth="1"/>
    <col min="26" max="26" width="14.5546875" customWidth="1"/>
    <col min="27" max="41" width="5.6640625" style="30" customWidth="1"/>
    <col min="42" max="42" width="7.44140625" style="40" customWidth="1"/>
    <col min="43" max="54" width="9.77734375" customWidth="1"/>
    <col min="55" max="55" width="12" customWidth="1"/>
  </cols>
  <sheetData>
    <row r="1" spans="1:42">
      <c r="D1" s="32" t="s">
        <v>8</v>
      </c>
      <c r="E1" s="32" t="s">
        <v>9</v>
      </c>
      <c r="F1" s="32" t="s">
        <v>10</v>
      </c>
      <c r="G1" s="32" t="s">
        <v>11</v>
      </c>
      <c r="H1" s="32" t="s">
        <v>12</v>
      </c>
      <c r="I1" s="32" t="s">
        <v>13</v>
      </c>
      <c r="J1" s="32" t="s">
        <v>14</v>
      </c>
      <c r="K1" s="32" t="s">
        <v>15</v>
      </c>
      <c r="L1" s="32" t="s">
        <v>16</v>
      </c>
      <c r="M1" s="32" t="s">
        <v>17</v>
      </c>
      <c r="N1" s="32" t="s">
        <v>18</v>
      </c>
      <c r="O1" s="32" t="s">
        <v>19</v>
      </c>
      <c r="P1" s="32" t="s">
        <v>20</v>
      </c>
      <c r="Q1" s="32" t="s">
        <v>21</v>
      </c>
      <c r="R1" s="32" t="s">
        <v>22</v>
      </c>
      <c r="S1" s="33" t="s">
        <v>253</v>
      </c>
      <c r="T1" s="33" t="s">
        <v>254</v>
      </c>
      <c r="U1" s="33" t="s">
        <v>255</v>
      </c>
      <c r="V1" s="33" t="s">
        <v>257</v>
      </c>
      <c r="AA1" s="32" t="s">
        <v>8</v>
      </c>
      <c r="AB1" s="32" t="s">
        <v>9</v>
      </c>
      <c r="AC1" s="32" t="s">
        <v>10</v>
      </c>
      <c r="AD1" s="32" t="s">
        <v>11</v>
      </c>
      <c r="AE1" s="32" t="s">
        <v>12</v>
      </c>
      <c r="AF1" s="32" t="s">
        <v>13</v>
      </c>
      <c r="AG1" s="32" t="s">
        <v>14</v>
      </c>
      <c r="AH1" s="32" t="s">
        <v>15</v>
      </c>
      <c r="AI1" s="32" t="s">
        <v>16</v>
      </c>
      <c r="AJ1" s="32" t="s">
        <v>17</v>
      </c>
      <c r="AK1" s="32" t="s">
        <v>18</v>
      </c>
      <c r="AL1" s="32" t="s">
        <v>19</v>
      </c>
      <c r="AM1" s="32" t="s">
        <v>20</v>
      </c>
      <c r="AN1" s="32" t="s">
        <v>21</v>
      </c>
      <c r="AO1" s="32" t="s">
        <v>22</v>
      </c>
      <c r="AP1" s="33" t="s">
        <v>264</v>
      </c>
    </row>
    <row r="2" spans="1:42">
      <c r="D2"/>
      <c r="E2" s="34"/>
      <c r="F2" s="34"/>
      <c r="G2" s="34"/>
      <c r="H2" s="34"/>
      <c r="I2" s="34"/>
      <c r="J2" s="34"/>
      <c r="K2" s="34"/>
      <c r="L2" s="34"/>
      <c r="M2" s="34"/>
      <c r="N2" s="34"/>
      <c r="O2" s="34"/>
      <c r="P2" s="34"/>
      <c r="Q2" s="34"/>
      <c r="R2" s="34"/>
      <c r="S2" s="35"/>
      <c r="T2" s="35"/>
      <c r="U2" s="35"/>
      <c r="V2" s="35"/>
      <c r="AA2" s="34"/>
      <c r="AB2" s="34"/>
      <c r="AC2" s="34"/>
      <c r="AD2" s="34"/>
      <c r="AE2" s="34"/>
      <c r="AF2" s="34"/>
      <c r="AG2" s="34"/>
      <c r="AH2" s="34"/>
      <c r="AI2" s="34"/>
      <c r="AJ2" s="34"/>
      <c r="AK2" s="34"/>
      <c r="AL2" s="34"/>
      <c r="AM2" s="34"/>
      <c r="AN2" s="34"/>
      <c r="AO2" s="34"/>
      <c r="AP2" s="35"/>
    </row>
    <row r="3" spans="1:42">
      <c r="A3">
        <v>1</v>
      </c>
      <c r="B3" s="30" t="str">
        <f>Critères!$B3</f>
        <v>1.1</v>
      </c>
      <c r="C3" s="30" t="str">
        <f>Critères!$A3</f>
        <v>IMAGES</v>
      </c>
      <c r="D3" s="30" t="str">
        <f>'P01'!$D4</f>
        <v>NA</v>
      </c>
      <c r="E3" s="30" t="str">
        <f>'P02'!$D4</f>
        <v>NA</v>
      </c>
      <c r="F3" s="30" t="str">
        <f>'P03'!$D4</f>
        <v>NA</v>
      </c>
      <c r="G3" s="30" t="str">
        <f>'P04'!$D4</f>
        <v>NA</v>
      </c>
      <c r="H3" s="30" t="str">
        <f>'P05'!$D4</f>
        <v>NA</v>
      </c>
      <c r="I3" s="30" t="str">
        <f>'P06'!$D4</f>
        <v>NA</v>
      </c>
      <c r="J3" s="30" t="str">
        <f>'P07'!$D4</f>
        <v>NA</v>
      </c>
      <c r="K3" s="30" t="str">
        <f>'P08'!$D4</f>
        <v>NA</v>
      </c>
      <c r="L3" s="30" t="str">
        <f>'P09'!$D4</f>
        <v>NA</v>
      </c>
      <c r="M3" s="30" t="str">
        <f>'P10'!$D4</f>
        <v>NA</v>
      </c>
      <c r="N3" s="30" t="str">
        <f>'P11'!$D4</f>
        <v>NA</v>
      </c>
      <c r="O3" s="30" t="str">
        <f>'P12'!$D4</f>
        <v>NA</v>
      </c>
      <c r="P3" s="30" t="str">
        <f>'P13'!$D4</f>
        <v>NA</v>
      </c>
      <c r="Q3" s="30" t="str">
        <f>'P14'!$D4</f>
        <v>NA</v>
      </c>
      <c r="R3" s="30" t="str">
        <f>'P15'!$D4</f>
        <v>NA</v>
      </c>
      <c r="S3" s="33">
        <f t="shared" ref="S3:S11" si="0">COUNTIF(D3:R3,"C")</f>
        <v>0</v>
      </c>
      <c r="T3" s="33">
        <f t="shared" ref="T3:T11" si="1">COUNTIF(D3:R3,"NC")</f>
        <v>0</v>
      </c>
      <c r="U3" s="33">
        <f t="shared" ref="U3:U11" si="2">COUNTIF(D3:R3,"NA")</f>
        <v>15</v>
      </c>
      <c r="V3" s="33">
        <f t="shared" ref="V3:V11" si="3">COUNTIF(D3:R3,"NT")</f>
        <v>0</v>
      </c>
      <c r="W3" s="30" t="str">
        <f t="shared" ref="W3:W11" si="4">IF(T3&gt;0,"NC",IF(S3&gt;0,"C",IF(V3&gt;0,"NT","NA")))</f>
        <v>NA</v>
      </c>
      <c r="X3">
        <v>1</v>
      </c>
      <c r="Y3" s="30" t="str">
        <f>Critères!$B3</f>
        <v>1.1</v>
      </c>
      <c r="Z3" s="30" t="str">
        <f>Critères!$A3</f>
        <v>IMAGES</v>
      </c>
      <c r="AA3" s="30" t="str">
        <f>'P01'!$E4</f>
        <v>N</v>
      </c>
      <c r="AB3" s="30" t="str">
        <f>'P02'!$E4</f>
        <v>N</v>
      </c>
      <c r="AC3" s="30" t="str">
        <f>'P03'!$E4</f>
        <v>N</v>
      </c>
      <c r="AD3" s="30" t="str">
        <f>'P04'!$E4</f>
        <v>N</v>
      </c>
      <c r="AE3" s="30" t="str">
        <f>'P05'!$E4</f>
        <v>N</v>
      </c>
      <c r="AF3" s="30" t="str">
        <f>'P06'!$E4</f>
        <v>N</v>
      </c>
      <c r="AG3" s="30" t="str">
        <f>'P07'!$E4</f>
        <v>N</v>
      </c>
      <c r="AH3" s="30" t="str">
        <f>'P08'!$E4</f>
        <v>N</v>
      </c>
      <c r="AI3" s="30" t="str">
        <f>'P09'!$E4</f>
        <v>N</v>
      </c>
      <c r="AJ3" s="30" t="str">
        <f>'P10'!$E4</f>
        <v>N</v>
      </c>
      <c r="AK3" s="30" t="str">
        <f>'P11'!$E4</f>
        <v>N</v>
      </c>
      <c r="AL3" s="30" t="str">
        <f>'P12'!$E4</f>
        <v>N</v>
      </c>
      <c r="AM3" s="30" t="str">
        <f>'P13'!$E4</f>
        <v>N</v>
      </c>
      <c r="AN3" s="30" t="str">
        <f>'P14'!$E4</f>
        <v>N</v>
      </c>
      <c r="AO3" s="30" t="str">
        <f>'P15'!$E4</f>
        <v>N</v>
      </c>
      <c r="AP3" s="33">
        <f t="shared" ref="AP3:AP11" si="5">COUNTIF(AA3:AO3,"D")</f>
        <v>0</v>
      </c>
    </row>
    <row r="4" spans="1:42">
      <c r="A4">
        <v>1</v>
      </c>
      <c r="B4" s="30" t="str">
        <f>Critères!$B4</f>
        <v>1.2</v>
      </c>
      <c r="C4" s="30" t="str">
        <f>Critères!$A3</f>
        <v>IMAGES</v>
      </c>
      <c r="D4" s="30" t="str">
        <f>'P01'!$D5</f>
        <v>NC</v>
      </c>
      <c r="E4" s="30" t="str">
        <f>'P02'!$D5</f>
        <v>NC</v>
      </c>
      <c r="F4" s="30" t="str">
        <f>'P03'!$D5</f>
        <v>NC</v>
      </c>
      <c r="G4" s="30" t="str">
        <f>'P04'!$D5</f>
        <v>NC</v>
      </c>
      <c r="H4" s="30" t="str">
        <f>'P05'!$D5</f>
        <v>NC</v>
      </c>
      <c r="I4" s="30" t="str">
        <f>'P06'!$D5</f>
        <v>NC</v>
      </c>
      <c r="J4" s="30" t="str">
        <f>'P07'!$D5</f>
        <v>NC</v>
      </c>
      <c r="K4" s="30" t="str">
        <f>'P08'!$D5</f>
        <v>NC</v>
      </c>
      <c r="L4" s="30" t="str">
        <f>'P09'!$D5</f>
        <v>NC</v>
      </c>
      <c r="M4" s="30" t="str">
        <f>'P10'!$D5</f>
        <v>NC</v>
      </c>
      <c r="N4" s="30" t="str">
        <f>'P11'!$D5</f>
        <v>NC</v>
      </c>
      <c r="O4" s="30" t="str">
        <f>'P12'!$D5</f>
        <v>NC</v>
      </c>
      <c r="P4" s="30" t="str">
        <f>'P13'!$D5</f>
        <v>NC</v>
      </c>
      <c r="Q4" s="30" t="str">
        <f>'P14'!$D5</f>
        <v>NC</v>
      </c>
      <c r="R4" s="30" t="str">
        <f>'P15'!$D5</f>
        <v>NC</v>
      </c>
      <c r="S4" s="33">
        <f t="shared" si="0"/>
        <v>0</v>
      </c>
      <c r="T4" s="33">
        <f t="shared" si="1"/>
        <v>15</v>
      </c>
      <c r="U4" s="33">
        <f t="shared" si="2"/>
        <v>0</v>
      </c>
      <c r="V4" s="33">
        <f t="shared" si="3"/>
        <v>0</v>
      </c>
      <c r="W4" s="30" t="str">
        <f t="shared" si="4"/>
        <v>NC</v>
      </c>
      <c r="X4">
        <v>1</v>
      </c>
      <c r="Y4" s="30" t="str">
        <f>Critères!$B4</f>
        <v>1.2</v>
      </c>
      <c r="Z4" s="30" t="str">
        <f>Critères!$A3</f>
        <v>IMAGES</v>
      </c>
      <c r="AA4" s="30" t="str">
        <f>'P01'!$E5</f>
        <v>N</v>
      </c>
      <c r="AB4" s="30" t="str">
        <f>'P02'!$E5</f>
        <v>N</v>
      </c>
      <c r="AC4" s="30" t="str">
        <f>'P03'!$E5</f>
        <v>N</v>
      </c>
      <c r="AD4" s="30" t="str">
        <f>'P04'!$E5</f>
        <v>N</v>
      </c>
      <c r="AE4" s="30" t="str">
        <f>'P05'!$E5</f>
        <v>N</v>
      </c>
      <c r="AF4" s="30" t="str">
        <f>'P06'!$E5</f>
        <v>N</v>
      </c>
      <c r="AG4" s="30" t="str">
        <f>'P07'!$E5</f>
        <v>N</v>
      </c>
      <c r="AH4" s="30" t="str">
        <f>'P08'!$E5</f>
        <v>N</v>
      </c>
      <c r="AI4" s="30" t="str">
        <f>'P09'!$E5</f>
        <v>N</v>
      </c>
      <c r="AJ4" s="30" t="str">
        <f>'P10'!$E5</f>
        <v>N</v>
      </c>
      <c r="AK4" s="30" t="str">
        <f>'P11'!$E5</f>
        <v>N</v>
      </c>
      <c r="AL4" s="30" t="str">
        <f>'P12'!$E5</f>
        <v>N</v>
      </c>
      <c r="AM4" s="30" t="str">
        <f>'P13'!$E5</f>
        <v>N</v>
      </c>
      <c r="AN4" s="30" t="str">
        <f>'P14'!$E5</f>
        <v>N</v>
      </c>
      <c r="AO4" s="30" t="str">
        <f>'P15'!$E5</f>
        <v>N</v>
      </c>
      <c r="AP4" s="33">
        <f t="shared" si="5"/>
        <v>0</v>
      </c>
    </row>
    <row r="5" spans="1:42">
      <c r="A5">
        <v>1</v>
      </c>
      <c r="B5" s="30" t="str">
        <f>Critères!$B5</f>
        <v>1.3</v>
      </c>
      <c r="C5" s="30" t="str">
        <f>Critères!$A3</f>
        <v>IMAGES</v>
      </c>
      <c r="D5" s="30" t="str">
        <f>'P01'!$D6</f>
        <v>NA</v>
      </c>
      <c r="E5" s="30" t="str">
        <f>'P02'!$D6</f>
        <v>NA</v>
      </c>
      <c r="F5" s="30" t="str">
        <f>'P03'!$D6</f>
        <v>NA</v>
      </c>
      <c r="G5" s="30" t="str">
        <f>'P04'!$D6</f>
        <v>NA</v>
      </c>
      <c r="H5" s="30" t="str">
        <f>'P05'!$D6</f>
        <v>NA</v>
      </c>
      <c r="I5" s="30" t="str">
        <f>'P06'!$D6</f>
        <v>NA</v>
      </c>
      <c r="J5" s="30" t="str">
        <f>'P07'!$D6</f>
        <v>NA</v>
      </c>
      <c r="K5" s="30" t="str">
        <f>'P08'!$D6</f>
        <v>NA</v>
      </c>
      <c r="L5" s="30" t="str">
        <f>'P09'!$D6</f>
        <v>NA</v>
      </c>
      <c r="M5" s="30" t="str">
        <f>'P10'!$D6</f>
        <v>NA</v>
      </c>
      <c r="N5" s="30" t="str">
        <f>'P11'!$D6</f>
        <v>NA</v>
      </c>
      <c r="O5" s="30" t="str">
        <f>'P12'!$D6</f>
        <v>NA</v>
      </c>
      <c r="P5" s="30" t="str">
        <f>'P13'!$D6</f>
        <v>NA</v>
      </c>
      <c r="Q5" s="30" t="str">
        <f>'P14'!$D6</f>
        <v>NA</v>
      </c>
      <c r="R5" s="30" t="str">
        <f>'P15'!$D6</f>
        <v>NA</v>
      </c>
      <c r="S5" s="33">
        <f t="shared" si="0"/>
        <v>0</v>
      </c>
      <c r="T5" s="33">
        <f t="shared" si="1"/>
        <v>0</v>
      </c>
      <c r="U5" s="33">
        <f t="shared" si="2"/>
        <v>15</v>
      </c>
      <c r="V5" s="33">
        <f t="shared" si="3"/>
        <v>0</v>
      </c>
      <c r="W5" s="30" t="str">
        <f t="shared" si="4"/>
        <v>NA</v>
      </c>
      <c r="X5">
        <v>1</v>
      </c>
      <c r="Y5" s="30" t="str">
        <f>Critères!$B5</f>
        <v>1.3</v>
      </c>
      <c r="Z5" s="30" t="str">
        <f>Critères!$A3</f>
        <v>IMAGES</v>
      </c>
      <c r="AA5" s="30" t="str">
        <f>'P01'!$E6</f>
        <v>N</v>
      </c>
      <c r="AB5" s="30" t="str">
        <f>'P02'!$E6</f>
        <v>N</v>
      </c>
      <c r="AC5" s="30" t="str">
        <f>'P03'!$E6</f>
        <v>N</v>
      </c>
      <c r="AD5" s="30" t="str">
        <f>'P04'!$E6</f>
        <v>N</v>
      </c>
      <c r="AE5" s="30" t="str">
        <f>'P05'!$E6</f>
        <v>N</v>
      </c>
      <c r="AF5" s="30" t="str">
        <f>'P06'!$E6</f>
        <v>N</v>
      </c>
      <c r="AG5" s="30" t="str">
        <f>'P07'!$E6</f>
        <v>N</v>
      </c>
      <c r="AH5" s="30" t="str">
        <f>'P08'!$E6</f>
        <v>N</v>
      </c>
      <c r="AI5" s="30" t="str">
        <f>'P09'!$E6</f>
        <v>N</v>
      </c>
      <c r="AJ5" s="30" t="str">
        <f>'P10'!$E6</f>
        <v>N</v>
      </c>
      <c r="AK5" s="30" t="str">
        <f>'P11'!$E6</f>
        <v>N</v>
      </c>
      <c r="AL5" s="30" t="str">
        <f>'P12'!$E6</f>
        <v>N</v>
      </c>
      <c r="AM5" s="30" t="str">
        <f>'P13'!$E6</f>
        <v>N</v>
      </c>
      <c r="AN5" s="30" t="str">
        <f>'P14'!$E6</f>
        <v>N</v>
      </c>
      <c r="AO5" s="30" t="str">
        <f>'P15'!$E6</f>
        <v>N</v>
      </c>
      <c r="AP5" s="33">
        <f t="shared" si="5"/>
        <v>0</v>
      </c>
    </row>
    <row r="6" spans="1:42">
      <c r="A6">
        <v>1</v>
      </c>
      <c r="B6" s="30" t="str">
        <f>Critères!$B6</f>
        <v>1.4</v>
      </c>
      <c r="C6" s="30" t="str">
        <f>Critères!$A3</f>
        <v>IMAGES</v>
      </c>
      <c r="D6" s="30" t="str">
        <f>'P01'!$D7</f>
        <v>NA</v>
      </c>
      <c r="E6" s="30" t="str">
        <f>'P02'!$D7</f>
        <v>NA</v>
      </c>
      <c r="F6" s="30" t="str">
        <f>'P03'!$D7</f>
        <v>NA</v>
      </c>
      <c r="G6" s="30" t="str">
        <f>'P04'!$D7</f>
        <v>NA</v>
      </c>
      <c r="H6" s="30" t="str">
        <f>'P05'!$D7</f>
        <v>NA</v>
      </c>
      <c r="I6" s="30" t="str">
        <f>'P06'!$D7</f>
        <v>NA</v>
      </c>
      <c r="J6" s="30" t="str">
        <f>'P07'!$D7</f>
        <v>NA</v>
      </c>
      <c r="K6" s="30" t="str">
        <f>'P08'!$D7</f>
        <v>NA</v>
      </c>
      <c r="L6" s="30" t="str">
        <f>'P09'!$D7</f>
        <v>NA</v>
      </c>
      <c r="M6" s="30" t="str">
        <f>'P10'!$D7</f>
        <v>NA</v>
      </c>
      <c r="N6" s="30" t="str">
        <f>'P11'!$D7</f>
        <v>NA</v>
      </c>
      <c r="O6" s="30" t="str">
        <f>'P12'!$D7</f>
        <v>NA</v>
      </c>
      <c r="P6" s="30" t="str">
        <f>'P13'!$D7</f>
        <v>NA</v>
      </c>
      <c r="Q6" s="30" t="str">
        <f>'P14'!$D7</f>
        <v>NA</v>
      </c>
      <c r="R6" s="30" t="str">
        <f>'P15'!$D7</f>
        <v>NA</v>
      </c>
      <c r="S6" s="33">
        <f t="shared" si="0"/>
        <v>0</v>
      </c>
      <c r="T6" s="33">
        <f t="shared" si="1"/>
        <v>0</v>
      </c>
      <c r="U6" s="33">
        <f t="shared" si="2"/>
        <v>15</v>
      </c>
      <c r="V6" s="33">
        <f t="shared" si="3"/>
        <v>0</v>
      </c>
      <c r="W6" s="30" t="str">
        <f t="shared" si="4"/>
        <v>NA</v>
      </c>
      <c r="X6">
        <v>1</v>
      </c>
      <c r="Y6" s="30" t="str">
        <f>Critères!$B6</f>
        <v>1.4</v>
      </c>
      <c r="Z6" s="30" t="str">
        <f>Critères!$A3</f>
        <v>IMAGES</v>
      </c>
      <c r="AA6" s="30" t="str">
        <f>'P01'!$E7</f>
        <v>N</v>
      </c>
      <c r="AB6" s="30" t="str">
        <f>'P02'!$E7</f>
        <v>N</v>
      </c>
      <c r="AC6" s="30" t="str">
        <f>'P03'!$E7</f>
        <v>N</v>
      </c>
      <c r="AD6" s="30" t="str">
        <f>'P04'!$E7</f>
        <v>N</v>
      </c>
      <c r="AE6" s="30" t="str">
        <f>'P05'!$E7</f>
        <v>N</v>
      </c>
      <c r="AF6" s="30" t="str">
        <f>'P06'!$E7</f>
        <v>N</v>
      </c>
      <c r="AG6" s="30" t="str">
        <f>'P07'!$E7</f>
        <v>N</v>
      </c>
      <c r="AH6" s="30" t="str">
        <f>'P08'!$E7</f>
        <v>N</v>
      </c>
      <c r="AI6" s="30" t="str">
        <f>'P09'!$E7</f>
        <v>N</v>
      </c>
      <c r="AJ6" s="30" t="str">
        <f>'P10'!$E7</f>
        <v>N</v>
      </c>
      <c r="AK6" s="30" t="str">
        <f>'P11'!$E7</f>
        <v>N</v>
      </c>
      <c r="AL6" s="30" t="str">
        <f>'P12'!$E7</f>
        <v>N</v>
      </c>
      <c r="AM6" s="30" t="str">
        <f>'P13'!$E7</f>
        <v>N</v>
      </c>
      <c r="AN6" s="30" t="str">
        <f>'P14'!$E7</f>
        <v>N</v>
      </c>
      <c r="AO6" s="30" t="str">
        <f>'P15'!$E7</f>
        <v>N</v>
      </c>
      <c r="AP6" s="33">
        <f t="shared" si="5"/>
        <v>0</v>
      </c>
    </row>
    <row r="7" spans="1:42">
      <c r="A7">
        <v>1</v>
      </c>
      <c r="B7" s="30" t="str">
        <f>Critères!$B7</f>
        <v>1.5</v>
      </c>
      <c r="C7" s="30" t="str">
        <f>Critères!$A3</f>
        <v>IMAGES</v>
      </c>
      <c r="D7" s="30" t="str">
        <f>'P01'!$D8</f>
        <v>NA</v>
      </c>
      <c r="E7" s="30" t="str">
        <f>'P02'!$D8</f>
        <v>NA</v>
      </c>
      <c r="F7" s="30" t="str">
        <f>'P03'!$D8</f>
        <v>NA</v>
      </c>
      <c r="G7" s="30" t="str">
        <f>'P04'!$D8</f>
        <v>NA</v>
      </c>
      <c r="H7" s="30" t="str">
        <f>'P05'!$D8</f>
        <v>NA</v>
      </c>
      <c r="I7" s="30" t="str">
        <f>'P06'!$D8</f>
        <v>NA</v>
      </c>
      <c r="J7" s="30" t="str">
        <f>'P07'!$D8</f>
        <v>NA</v>
      </c>
      <c r="K7" s="30" t="str">
        <f>'P08'!$D8</f>
        <v>NA</v>
      </c>
      <c r="L7" s="30" t="str">
        <f>'P09'!$D8</f>
        <v>NA</v>
      </c>
      <c r="M7" s="30" t="str">
        <f>'P10'!$D8</f>
        <v>NA</v>
      </c>
      <c r="N7" s="30" t="str">
        <f>'P11'!$D8</f>
        <v>NA</v>
      </c>
      <c r="O7" s="30" t="str">
        <f>'P12'!$D8</f>
        <v>NA</v>
      </c>
      <c r="P7" s="30" t="str">
        <f>'P13'!$D8</f>
        <v>NA</v>
      </c>
      <c r="Q7" s="30" t="str">
        <f>'P14'!$D8</f>
        <v>NA</v>
      </c>
      <c r="R7" s="30" t="str">
        <f>'P15'!$D8</f>
        <v>NA</v>
      </c>
      <c r="S7" s="33">
        <f t="shared" si="0"/>
        <v>0</v>
      </c>
      <c r="T7" s="33">
        <f t="shared" si="1"/>
        <v>0</v>
      </c>
      <c r="U7" s="33">
        <f t="shared" si="2"/>
        <v>15</v>
      </c>
      <c r="V7" s="33">
        <f t="shared" si="3"/>
        <v>0</v>
      </c>
      <c r="W7" s="30" t="str">
        <f t="shared" si="4"/>
        <v>NA</v>
      </c>
      <c r="X7">
        <v>1</v>
      </c>
      <c r="Y7" s="30" t="str">
        <f>Critères!$B7</f>
        <v>1.5</v>
      </c>
      <c r="Z7" s="30" t="str">
        <f>Critères!$A3</f>
        <v>IMAGES</v>
      </c>
      <c r="AA7" s="30" t="str">
        <f>'P01'!$E8</f>
        <v>N</v>
      </c>
      <c r="AB7" s="30" t="str">
        <f>'P02'!$E8</f>
        <v>N</v>
      </c>
      <c r="AC7" s="30" t="str">
        <f>'P03'!$E8</f>
        <v>N</v>
      </c>
      <c r="AD7" s="30" t="str">
        <f>'P04'!$E8</f>
        <v>N</v>
      </c>
      <c r="AE7" s="30" t="str">
        <f>'P05'!$E8</f>
        <v>N</v>
      </c>
      <c r="AF7" s="30" t="str">
        <f>'P06'!$E8</f>
        <v>N</v>
      </c>
      <c r="AG7" s="30" t="str">
        <f>'P07'!$E8</f>
        <v>N</v>
      </c>
      <c r="AH7" s="30" t="str">
        <f>'P08'!$E8</f>
        <v>N</v>
      </c>
      <c r="AI7" s="30" t="str">
        <f>'P09'!$E8</f>
        <v>N</v>
      </c>
      <c r="AJ7" s="30" t="str">
        <f>'P10'!$E8</f>
        <v>N</v>
      </c>
      <c r="AK7" s="30" t="str">
        <f>'P11'!$E8</f>
        <v>N</v>
      </c>
      <c r="AL7" s="30" t="str">
        <f>'P12'!$E8</f>
        <v>N</v>
      </c>
      <c r="AM7" s="30" t="str">
        <f>'P13'!$E8</f>
        <v>N</v>
      </c>
      <c r="AN7" s="30" t="str">
        <f>'P14'!$E8</f>
        <v>N</v>
      </c>
      <c r="AO7" s="30" t="str">
        <f>'P15'!$E8</f>
        <v>N</v>
      </c>
      <c r="AP7" s="33">
        <f t="shared" si="5"/>
        <v>0</v>
      </c>
    </row>
    <row r="8" spans="1:42">
      <c r="A8">
        <v>1</v>
      </c>
      <c r="B8" s="30" t="str">
        <f>Critères!$B8</f>
        <v>1.6</v>
      </c>
      <c r="C8" s="30" t="str">
        <f>Critères!$A3</f>
        <v>IMAGES</v>
      </c>
      <c r="D8" s="30" t="str">
        <f>'P01'!$D9</f>
        <v>NA</v>
      </c>
      <c r="E8" s="30" t="str">
        <f>'P02'!$D9</f>
        <v>NA</v>
      </c>
      <c r="F8" s="30" t="str">
        <f>'P03'!$D9</f>
        <v>NA</v>
      </c>
      <c r="G8" s="30" t="str">
        <f>'P04'!$D9</f>
        <v>NA</v>
      </c>
      <c r="H8" s="30" t="str">
        <f>'P05'!$D9</f>
        <v>NA</v>
      </c>
      <c r="I8" s="30" t="str">
        <f>'P06'!$D9</f>
        <v>NA</v>
      </c>
      <c r="J8" s="30" t="str">
        <f>'P07'!$D9</f>
        <v>NA</v>
      </c>
      <c r="K8" s="30" t="str">
        <f>'P08'!$D9</f>
        <v>NA</v>
      </c>
      <c r="L8" s="30" t="str">
        <f>'P09'!$D9</f>
        <v>NA</v>
      </c>
      <c r="M8" s="30" t="str">
        <f>'P10'!$D9</f>
        <v>NA</v>
      </c>
      <c r="N8" s="30" t="str">
        <f>'P11'!$D9</f>
        <v>NA</v>
      </c>
      <c r="O8" s="30" t="str">
        <f>'P12'!$D9</f>
        <v>NA</v>
      </c>
      <c r="P8" s="30" t="str">
        <f>'P13'!$D9</f>
        <v>NA</v>
      </c>
      <c r="Q8" s="30" t="str">
        <f>'P14'!$D9</f>
        <v>NA</v>
      </c>
      <c r="R8" s="30" t="str">
        <f>'P15'!$D9</f>
        <v>NA</v>
      </c>
      <c r="S8" s="33">
        <f t="shared" si="0"/>
        <v>0</v>
      </c>
      <c r="T8" s="33">
        <f t="shared" si="1"/>
        <v>0</v>
      </c>
      <c r="U8" s="33">
        <f t="shared" si="2"/>
        <v>15</v>
      </c>
      <c r="V8" s="33">
        <f t="shared" si="3"/>
        <v>0</v>
      </c>
      <c r="W8" s="30" t="str">
        <f t="shared" si="4"/>
        <v>NA</v>
      </c>
      <c r="X8">
        <v>1</v>
      </c>
      <c r="Y8" s="30" t="str">
        <f>Critères!$B8</f>
        <v>1.6</v>
      </c>
      <c r="Z8" s="30" t="str">
        <f>Critères!$A3</f>
        <v>IMAGES</v>
      </c>
      <c r="AA8" s="30" t="str">
        <f>'P01'!$E9</f>
        <v>N</v>
      </c>
      <c r="AB8" s="30" t="str">
        <f>'P02'!$E9</f>
        <v>N</v>
      </c>
      <c r="AC8" s="30" t="str">
        <f>'P03'!$E9</f>
        <v>N</v>
      </c>
      <c r="AD8" s="30" t="str">
        <f>'P04'!$E9</f>
        <v>N</v>
      </c>
      <c r="AE8" s="30" t="str">
        <f>'P05'!$E9</f>
        <v>N</v>
      </c>
      <c r="AF8" s="30" t="str">
        <f>'P06'!$E9</f>
        <v>N</v>
      </c>
      <c r="AG8" s="30" t="str">
        <f>'P07'!$E9</f>
        <v>N</v>
      </c>
      <c r="AH8" s="30" t="str">
        <f>'P08'!$E9</f>
        <v>N</v>
      </c>
      <c r="AI8" s="30" t="str">
        <f>'P09'!$E9</f>
        <v>N</v>
      </c>
      <c r="AJ8" s="30" t="str">
        <f>'P10'!$E9</f>
        <v>N</v>
      </c>
      <c r="AK8" s="30" t="str">
        <f>'P11'!$E9</f>
        <v>N</v>
      </c>
      <c r="AL8" s="30" t="str">
        <f>'P12'!$E9</f>
        <v>N</v>
      </c>
      <c r="AM8" s="30" t="str">
        <f>'P13'!$E9</f>
        <v>N</v>
      </c>
      <c r="AN8" s="30" t="str">
        <f>'P14'!$E9</f>
        <v>N</v>
      </c>
      <c r="AO8" s="30" t="str">
        <f>'P15'!$E9</f>
        <v>N</v>
      </c>
      <c r="AP8" s="33">
        <f t="shared" si="5"/>
        <v>0</v>
      </c>
    </row>
    <row r="9" spans="1:42">
      <c r="A9">
        <v>1</v>
      </c>
      <c r="B9" s="30" t="str">
        <f>Critères!$B9</f>
        <v>1.7</v>
      </c>
      <c r="C9" s="30" t="str">
        <f>Critères!$A3</f>
        <v>IMAGES</v>
      </c>
      <c r="D9" s="30" t="str">
        <f>'P01'!$D10</f>
        <v>NA</v>
      </c>
      <c r="E9" s="30" t="str">
        <f>'P02'!$D10</f>
        <v>NA</v>
      </c>
      <c r="F9" s="30" t="str">
        <f>'P03'!$D10</f>
        <v>NA</v>
      </c>
      <c r="G9" s="30" t="str">
        <f>'P04'!$D10</f>
        <v>NA</v>
      </c>
      <c r="H9" s="30" t="str">
        <f>'P05'!$D10</f>
        <v>NA</v>
      </c>
      <c r="I9" s="30" t="str">
        <f>'P06'!$D10</f>
        <v>NA</v>
      </c>
      <c r="J9" s="30" t="str">
        <f>'P07'!$D10</f>
        <v>NA</v>
      </c>
      <c r="K9" s="30" t="str">
        <f>'P08'!$D10</f>
        <v>NA</v>
      </c>
      <c r="L9" s="30" t="str">
        <f>'P09'!$D10</f>
        <v>NA</v>
      </c>
      <c r="M9" s="30" t="str">
        <f>'P10'!$D10</f>
        <v>NA</v>
      </c>
      <c r="N9" s="30" t="str">
        <f>'P11'!$D10</f>
        <v>NA</v>
      </c>
      <c r="O9" s="30" t="str">
        <f>'P12'!$D10</f>
        <v>NA</v>
      </c>
      <c r="P9" s="30" t="str">
        <f>'P13'!$D10</f>
        <v>NA</v>
      </c>
      <c r="Q9" s="30" t="str">
        <f>'P14'!$D10</f>
        <v>NA</v>
      </c>
      <c r="R9" s="30" t="str">
        <f>'P15'!$D10</f>
        <v>NA</v>
      </c>
      <c r="S9" s="33">
        <f t="shared" si="0"/>
        <v>0</v>
      </c>
      <c r="T9" s="33">
        <f t="shared" si="1"/>
        <v>0</v>
      </c>
      <c r="U9" s="33">
        <f t="shared" si="2"/>
        <v>15</v>
      </c>
      <c r="V9" s="33">
        <f t="shared" si="3"/>
        <v>0</v>
      </c>
      <c r="W9" s="30" t="str">
        <f t="shared" si="4"/>
        <v>NA</v>
      </c>
      <c r="X9">
        <v>1</v>
      </c>
      <c r="Y9" s="30" t="str">
        <f>Critères!$B9</f>
        <v>1.7</v>
      </c>
      <c r="Z9" s="30" t="str">
        <f>Critères!$A3</f>
        <v>IMAGES</v>
      </c>
      <c r="AA9" s="30" t="str">
        <f>'P01'!$E10</f>
        <v>N</v>
      </c>
      <c r="AB9" s="30" t="str">
        <f>'P02'!$E10</f>
        <v>N</v>
      </c>
      <c r="AC9" s="30" t="str">
        <f>'P03'!$E10</f>
        <v>N</v>
      </c>
      <c r="AD9" s="30" t="str">
        <f>'P04'!$E10</f>
        <v>N</v>
      </c>
      <c r="AE9" s="30" t="str">
        <f>'P05'!$E10</f>
        <v>N</v>
      </c>
      <c r="AF9" s="30" t="str">
        <f>'P06'!$E10</f>
        <v>N</v>
      </c>
      <c r="AG9" s="30" t="str">
        <f>'P07'!$E10</f>
        <v>N</v>
      </c>
      <c r="AH9" s="30" t="str">
        <f>'P08'!$E10</f>
        <v>N</v>
      </c>
      <c r="AI9" s="30" t="str">
        <f>'P09'!$E10</f>
        <v>N</v>
      </c>
      <c r="AJ9" s="30" t="str">
        <f>'P10'!$E10</f>
        <v>N</v>
      </c>
      <c r="AK9" s="30" t="str">
        <f>'P11'!$E10</f>
        <v>N</v>
      </c>
      <c r="AL9" s="30" t="str">
        <f>'P12'!$E10</f>
        <v>N</v>
      </c>
      <c r="AM9" s="30" t="str">
        <f>'P13'!$E10</f>
        <v>N</v>
      </c>
      <c r="AN9" s="30" t="str">
        <f>'P14'!$E10</f>
        <v>N</v>
      </c>
      <c r="AO9" s="30" t="str">
        <f>'P15'!$E10</f>
        <v>N</v>
      </c>
      <c r="AP9" s="33">
        <f t="shared" si="5"/>
        <v>0</v>
      </c>
    </row>
    <row r="10" spans="1:42">
      <c r="A10">
        <v>1</v>
      </c>
      <c r="B10" s="30" t="str">
        <f>Critères!$B10</f>
        <v>1.8</v>
      </c>
      <c r="C10" s="30" t="str">
        <f>Critères!$A3</f>
        <v>IMAGES</v>
      </c>
      <c r="D10" s="30" t="str">
        <f>'P01'!$D11</f>
        <v>NA</v>
      </c>
      <c r="E10" s="30" t="str">
        <f>'P02'!$D11</f>
        <v>NA</v>
      </c>
      <c r="F10" s="30" t="str">
        <f>'P03'!$D11</f>
        <v>NA</v>
      </c>
      <c r="G10" s="30" t="str">
        <f>'P04'!$D11</f>
        <v>NA</v>
      </c>
      <c r="H10" s="30" t="str">
        <f>'P05'!$D11</f>
        <v>NA</v>
      </c>
      <c r="I10" s="30" t="str">
        <f>'P06'!$D11</f>
        <v>NA</v>
      </c>
      <c r="J10" s="30" t="str">
        <f>'P07'!$D11</f>
        <v>NA</v>
      </c>
      <c r="K10" s="30" t="str">
        <f>'P08'!$D11</f>
        <v>NA</v>
      </c>
      <c r="L10" s="30" t="str">
        <f>'P09'!$D11</f>
        <v>NA</v>
      </c>
      <c r="M10" s="30" t="str">
        <f>'P10'!$D11</f>
        <v>NA</v>
      </c>
      <c r="N10" s="30" t="str">
        <f>'P11'!$D11</f>
        <v>NA</v>
      </c>
      <c r="O10" s="30" t="str">
        <f>'P12'!$D11</f>
        <v>NA</v>
      </c>
      <c r="P10" s="30" t="str">
        <f>'P13'!$D11</f>
        <v>NA</v>
      </c>
      <c r="Q10" s="30" t="str">
        <f>'P14'!$D11</f>
        <v>NA</v>
      </c>
      <c r="R10" s="30" t="str">
        <f>'P15'!$D11</f>
        <v>NA</v>
      </c>
      <c r="S10" s="33">
        <f t="shared" si="0"/>
        <v>0</v>
      </c>
      <c r="T10" s="33">
        <f t="shared" si="1"/>
        <v>0</v>
      </c>
      <c r="U10" s="33">
        <f t="shared" si="2"/>
        <v>15</v>
      </c>
      <c r="V10" s="33">
        <f t="shared" si="3"/>
        <v>0</v>
      </c>
      <c r="W10" s="30" t="str">
        <f t="shared" si="4"/>
        <v>NA</v>
      </c>
      <c r="X10">
        <v>1</v>
      </c>
      <c r="Y10" s="30" t="str">
        <f>Critères!$B10</f>
        <v>1.8</v>
      </c>
      <c r="Z10" s="30" t="str">
        <f>Critères!$A3</f>
        <v>IMAGES</v>
      </c>
      <c r="AA10" s="30" t="str">
        <f>'P01'!$E11</f>
        <v>N</v>
      </c>
      <c r="AB10" s="30" t="str">
        <f>'P02'!$E11</f>
        <v>N</v>
      </c>
      <c r="AC10" s="30" t="str">
        <f>'P03'!$E11</f>
        <v>N</v>
      </c>
      <c r="AD10" s="30" t="str">
        <f>'P04'!$E11</f>
        <v>N</v>
      </c>
      <c r="AE10" s="30" t="str">
        <f>'P05'!$E11</f>
        <v>N</v>
      </c>
      <c r="AF10" s="30" t="str">
        <f>'P06'!$E11</f>
        <v>N</v>
      </c>
      <c r="AG10" s="30" t="str">
        <f>'P07'!$E11</f>
        <v>N</v>
      </c>
      <c r="AH10" s="30" t="str">
        <f>'P08'!$E11</f>
        <v>N</v>
      </c>
      <c r="AI10" s="30" t="str">
        <f>'P09'!$E11</f>
        <v>N</v>
      </c>
      <c r="AJ10" s="30" t="str">
        <f>'P10'!$E11</f>
        <v>N</v>
      </c>
      <c r="AK10" s="30" t="str">
        <f>'P11'!$E11</f>
        <v>N</v>
      </c>
      <c r="AL10" s="30" t="str">
        <f>'P12'!$E11</f>
        <v>N</v>
      </c>
      <c r="AM10" s="30" t="str">
        <f>'P13'!$E11</f>
        <v>N</v>
      </c>
      <c r="AN10" s="30" t="str">
        <f>'P14'!$E11</f>
        <v>N</v>
      </c>
      <c r="AO10" s="30" t="str">
        <f>'P15'!$E11</f>
        <v>N</v>
      </c>
      <c r="AP10" s="33">
        <f t="shared" si="5"/>
        <v>0</v>
      </c>
    </row>
    <row r="11" spans="1:42">
      <c r="A11">
        <v>1</v>
      </c>
      <c r="B11" s="30" t="str">
        <f>Critères!$B11</f>
        <v>1.9</v>
      </c>
      <c r="C11" s="30" t="str">
        <f>Critères!$A3</f>
        <v>IMAGES</v>
      </c>
      <c r="D11" s="30" t="str">
        <f>'P01'!$D12</f>
        <v>NA</v>
      </c>
      <c r="E11" s="30" t="str">
        <f>'P02'!$D12</f>
        <v>NA</v>
      </c>
      <c r="F11" s="30" t="str">
        <f>'P03'!$D12</f>
        <v>NA</v>
      </c>
      <c r="G11" s="30" t="str">
        <f>'P04'!$D12</f>
        <v>NA</v>
      </c>
      <c r="H11" s="30" t="str">
        <f>'P05'!$D12</f>
        <v>NA</v>
      </c>
      <c r="I11" s="30" t="str">
        <f>'P06'!$D12</f>
        <v>NA</v>
      </c>
      <c r="J11" s="30" t="str">
        <f>'P07'!$D12</f>
        <v>NA</v>
      </c>
      <c r="K11" s="30" t="str">
        <f>'P08'!$D12</f>
        <v>NA</v>
      </c>
      <c r="L11" s="30" t="str">
        <f>'P09'!$D12</f>
        <v>NA</v>
      </c>
      <c r="M11" s="30" t="str">
        <f>'P10'!$D12</f>
        <v>NA</v>
      </c>
      <c r="N11" s="30" t="str">
        <f>'P11'!$D12</f>
        <v>NA</v>
      </c>
      <c r="O11" s="30" t="str">
        <f>'P12'!$D12</f>
        <v>NA</v>
      </c>
      <c r="P11" s="30" t="str">
        <f>'P13'!$D12</f>
        <v>NA</v>
      </c>
      <c r="Q11" s="30" t="str">
        <f>'P14'!$D12</f>
        <v>NA</v>
      </c>
      <c r="R11" s="30" t="str">
        <f>'P15'!$D12</f>
        <v>NA</v>
      </c>
      <c r="S11" s="33">
        <f t="shared" si="0"/>
        <v>0</v>
      </c>
      <c r="T11" s="33">
        <f t="shared" si="1"/>
        <v>0</v>
      </c>
      <c r="U11" s="33">
        <f t="shared" si="2"/>
        <v>15</v>
      </c>
      <c r="V11" s="33">
        <f t="shared" si="3"/>
        <v>0</v>
      </c>
      <c r="W11" s="30" t="str">
        <f t="shared" si="4"/>
        <v>NA</v>
      </c>
      <c r="X11">
        <v>1</v>
      </c>
      <c r="Y11" s="30" t="str">
        <f>Critères!$B11</f>
        <v>1.9</v>
      </c>
      <c r="Z11" s="30" t="str">
        <f>Critères!$A3</f>
        <v>IMAGES</v>
      </c>
      <c r="AA11" s="30" t="str">
        <f>'P01'!$E12</f>
        <v>N</v>
      </c>
      <c r="AB11" s="30" t="str">
        <f>'P02'!$E12</f>
        <v>N</v>
      </c>
      <c r="AC11" s="30" t="str">
        <f>'P03'!$E12</f>
        <v>N</v>
      </c>
      <c r="AD11" s="30" t="str">
        <f>'P04'!$E12</f>
        <v>N</v>
      </c>
      <c r="AE11" s="30" t="str">
        <f>'P05'!$E12</f>
        <v>N</v>
      </c>
      <c r="AF11" s="30" t="str">
        <f>'P06'!$E12</f>
        <v>N</v>
      </c>
      <c r="AG11" s="30" t="str">
        <f>'P07'!$E12</f>
        <v>N</v>
      </c>
      <c r="AH11" s="30" t="str">
        <f>'P08'!$E12</f>
        <v>N</v>
      </c>
      <c r="AI11" s="30" t="str">
        <f>'P09'!$E12</f>
        <v>N</v>
      </c>
      <c r="AJ11" s="30" t="str">
        <f>'P10'!$E12</f>
        <v>N</v>
      </c>
      <c r="AK11" s="30" t="str">
        <f>'P11'!$E12</f>
        <v>N</v>
      </c>
      <c r="AL11" s="30" t="str">
        <f>'P12'!$E12</f>
        <v>N</v>
      </c>
      <c r="AM11" s="30" t="str">
        <f>'P13'!$E12</f>
        <v>N</v>
      </c>
      <c r="AN11" s="30" t="str">
        <f>'P14'!$E12</f>
        <v>N</v>
      </c>
      <c r="AO11" s="30" t="str">
        <f>'P15'!$E12</f>
        <v>N</v>
      </c>
      <c r="AP11" s="33">
        <f t="shared" si="5"/>
        <v>0</v>
      </c>
    </row>
    <row r="12" spans="1:42">
      <c r="A12" s="5"/>
      <c r="B12" s="36"/>
      <c r="C12" s="36"/>
      <c r="D12" s="36"/>
      <c r="E12" s="36"/>
      <c r="F12" s="36"/>
      <c r="G12" s="36"/>
      <c r="H12" s="36"/>
      <c r="I12" s="36"/>
      <c r="J12" s="36"/>
      <c r="K12" s="36"/>
      <c r="L12" s="36"/>
      <c r="M12" s="36"/>
      <c r="N12" s="36"/>
      <c r="O12" s="36"/>
      <c r="P12" s="36"/>
      <c r="Q12" s="36"/>
      <c r="R12" s="36"/>
      <c r="S12" s="37">
        <f>SUM(S3:S11)</f>
        <v>0</v>
      </c>
      <c r="T12" s="37">
        <f>SUM(T3:T11)</f>
        <v>15</v>
      </c>
      <c r="U12" s="37">
        <f>SUM(U3:U11)</f>
        <v>120</v>
      </c>
      <c r="V12" s="37">
        <f>SUM(V3:V11)</f>
        <v>0</v>
      </c>
      <c r="W12" s="36"/>
      <c r="X12" s="5"/>
      <c r="Y12" s="36"/>
      <c r="Z12" s="36"/>
      <c r="AA12" s="36"/>
      <c r="AB12" s="36"/>
      <c r="AC12" s="36"/>
      <c r="AD12" s="36"/>
      <c r="AE12" s="36"/>
      <c r="AF12" s="36"/>
      <c r="AG12" s="36"/>
      <c r="AH12" s="36"/>
      <c r="AI12" s="36"/>
      <c r="AJ12" s="36"/>
      <c r="AK12" s="36"/>
      <c r="AL12" s="36"/>
      <c r="AM12" s="36"/>
      <c r="AN12" s="36"/>
      <c r="AO12" s="36"/>
      <c r="AP12" s="37">
        <f>SUM(AP1:AP11)</f>
        <v>0</v>
      </c>
    </row>
    <row r="13" spans="1:42">
      <c r="A13">
        <v>2</v>
      </c>
      <c r="B13" s="30" t="str">
        <f>Critères!$B12</f>
        <v>2.1</v>
      </c>
      <c r="C13" s="30" t="str">
        <f>Critères!$A12</f>
        <v>CADRES</v>
      </c>
      <c r="D13" s="30" t="str">
        <f>'P01'!$D13</f>
        <v>C</v>
      </c>
      <c r="E13" s="30" t="str">
        <f>'P02'!$D13</f>
        <v>NC</v>
      </c>
      <c r="F13" s="30" t="str">
        <f>'P03'!$D13</f>
        <v>C</v>
      </c>
      <c r="G13" s="30" t="str">
        <f>'P04'!$D13</f>
        <v>C</v>
      </c>
      <c r="H13" s="30" t="str">
        <f>'P05'!$D13</f>
        <v>NA</v>
      </c>
      <c r="I13" s="30" t="str">
        <f>'P06'!$D13</f>
        <v>NA</v>
      </c>
      <c r="J13" s="30" t="str">
        <f>'P07'!$D13</f>
        <v>NA</v>
      </c>
      <c r="K13" s="30" t="str">
        <f>'P08'!$D13</f>
        <v>NA</v>
      </c>
      <c r="L13" s="30" t="str">
        <f>'P09'!$D13</f>
        <v>NC</v>
      </c>
      <c r="M13" s="30" t="str">
        <f>'P10'!$D13</f>
        <v>NA</v>
      </c>
      <c r="N13" s="30" t="str">
        <f>'P11'!$D13</f>
        <v>NA</v>
      </c>
      <c r="O13" s="30" t="str">
        <f>'P12'!$D13</f>
        <v>NA</v>
      </c>
      <c r="P13" s="30" t="str">
        <f>'P13'!$D13</f>
        <v>NA</v>
      </c>
      <c r="Q13" s="30" t="str">
        <f>'P14'!$D13</f>
        <v>NA</v>
      </c>
      <c r="R13" s="30" t="str">
        <f>'P15'!$D13</f>
        <v>NA</v>
      </c>
      <c r="S13" s="33">
        <f>COUNTIF(D13:R13,"C")</f>
        <v>3</v>
      </c>
      <c r="T13" s="33">
        <f>COUNTIF(D13:R13,"NC")</f>
        <v>2</v>
      </c>
      <c r="U13" s="33">
        <f>COUNTIF(D13:R13,"NA")</f>
        <v>10</v>
      </c>
      <c r="V13" s="33">
        <f>COUNTIF(D13:R13,"NT")</f>
        <v>0</v>
      </c>
      <c r="W13" s="30" t="str">
        <f>IF(T13&gt;0,"NC",IF(S13&gt;0,"C",IF(V13&gt;0,"NT","NA")))</f>
        <v>NC</v>
      </c>
      <c r="X13">
        <v>2</v>
      </c>
      <c r="Y13" s="30" t="str">
        <f>Critères!$B12</f>
        <v>2.1</v>
      </c>
      <c r="Z13" s="30" t="str">
        <f>Critères!$A12</f>
        <v>CADRES</v>
      </c>
      <c r="AA13" s="30" t="str">
        <f>'P01'!$E13</f>
        <v>N</v>
      </c>
      <c r="AB13" s="30" t="str">
        <f>'P02'!$E13</f>
        <v>N</v>
      </c>
      <c r="AC13" s="30" t="str">
        <f>'P03'!$E13</f>
        <v>N</v>
      </c>
      <c r="AD13" s="30" t="str">
        <f>'P04'!$E13</f>
        <v>N</v>
      </c>
      <c r="AE13" s="30" t="str">
        <f>'P05'!$E13</f>
        <v>N</v>
      </c>
      <c r="AF13" s="30" t="str">
        <f>'P06'!$E13</f>
        <v>N</v>
      </c>
      <c r="AG13" s="30" t="str">
        <f>'P07'!$E13</f>
        <v>N</v>
      </c>
      <c r="AH13" s="30" t="str">
        <f>'P08'!$E13</f>
        <v>N</v>
      </c>
      <c r="AI13" s="30" t="str">
        <f>'P09'!$E13</f>
        <v>N</v>
      </c>
      <c r="AJ13" s="30" t="str">
        <f>'P10'!$E13</f>
        <v>N</v>
      </c>
      <c r="AK13" s="30" t="str">
        <f>'P11'!$E13</f>
        <v>N</v>
      </c>
      <c r="AL13" s="30" t="str">
        <f>'P12'!$E13</f>
        <v>N</v>
      </c>
      <c r="AM13" s="30" t="str">
        <f>'P13'!$E13</f>
        <v>N</v>
      </c>
      <c r="AN13" s="30" t="str">
        <f>'P14'!$E13</f>
        <v>N</v>
      </c>
      <c r="AO13" s="30" t="str">
        <f>'P15'!$E13</f>
        <v>N</v>
      </c>
      <c r="AP13" s="33">
        <f>COUNTIF(AA13:AO13,"D")</f>
        <v>0</v>
      </c>
    </row>
    <row r="14" spans="1:42">
      <c r="A14">
        <v>2</v>
      </c>
      <c r="B14" s="30" t="str">
        <f>Critères!$B13</f>
        <v>2.2</v>
      </c>
      <c r="C14" s="30" t="str">
        <f>Critères!$A12</f>
        <v>CADRES</v>
      </c>
      <c r="D14" s="30" t="str">
        <f>'P01'!$D14</f>
        <v>C</v>
      </c>
      <c r="E14" s="30" t="str">
        <f>'P02'!$D14</f>
        <v>NA</v>
      </c>
      <c r="F14" s="30" t="str">
        <f>'P03'!$D14</f>
        <v>C</v>
      </c>
      <c r="G14" s="30" t="str">
        <f>'P04'!$D14</f>
        <v>C</v>
      </c>
      <c r="H14" s="30" t="str">
        <f>'P05'!$D14</f>
        <v>NA</v>
      </c>
      <c r="I14" s="30" t="str">
        <f>'P06'!$D14</f>
        <v>NA</v>
      </c>
      <c r="J14" s="30" t="str">
        <f>'P07'!$D14</f>
        <v>NA</v>
      </c>
      <c r="K14" s="30" t="str">
        <f>'P08'!$D14</f>
        <v>NA</v>
      </c>
      <c r="L14" s="30" t="str">
        <f>'P09'!$D14</f>
        <v>NA</v>
      </c>
      <c r="M14" s="30" t="str">
        <f>'P10'!$D14</f>
        <v>NA</v>
      </c>
      <c r="N14" s="30" t="str">
        <f>'P11'!$D14</f>
        <v>NA</v>
      </c>
      <c r="O14" s="30" t="str">
        <f>'P12'!$D14</f>
        <v>NA</v>
      </c>
      <c r="P14" s="30" t="str">
        <f>'P13'!$D14</f>
        <v>NA</v>
      </c>
      <c r="Q14" s="30" t="str">
        <f>'P14'!$D14</f>
        <v>NA</v>
      </c>
      <c r="R14" s="30" t="str">
        <f>'P15'!$D14</f>
        <v>NA</v>
      </c>
      <c r="S14" s="33">
        <f>COUNTIF(D14:R14,"C")</f>
        <v>3</v>
      </c>
      <c r="T14" s="33">
        <f>COUNTIF(D14:R14,"NC")</f>
        <v>0</v>
      </c>
      <c r="U14" s="33">
        <f>COUNTIF(D14:R14,"NA")</f>
        <v>12</v>
      </c>
      <c r="V14" s="33">
        <f>COUNTIF(D14:R14,"NT")</f>
        <v>0</v>
      </c>
      <c r="W14" s="30" t="str">
        <f>IF(T14&gt;0,"NC",IF(S14&gt;0,"C",IF(V14&gt;0,"NT","NA")))</f>
        <v>C</v>
      </c>
      <c r="X14">
        <v>2</v>
      </c>
      <c r="Y14" s="30" t="str">
        <f>Critères!$B13</f>
        <v>2.2</v>
      </c>
      <c r="Z14" s="30" t="str">
        <f>Critères!$A12</f>
        <v>CADRES</v>
      </c>
      <c r="AA14" s="30" t="str">
        <f>'P01'!$E14</f>
        <v>N</v>
      </c>
      <c r="AB14" s="30" t="str">
        <f>'P02'!$E14</f>
        <v>N</v>
      </c>
      <c r="AC14" s="30" t="str">
        <f>'P03'!$E14</f>
        <v>N</v>
      </c>
      <c r="AD14" s="30" t="str">
        <f>'P04'!$E14</f>
        <v>N</v>
      </c>
      <c r="AE14" s="30" t="str">
        <f>'P05'!$E14</f>
        <v>N</v>
      </c>
      <c r="AF14" s="30" t="str">
        <f>'P06'!$E14</f>
        <v>N</v>
      </c>
      <c r="AG14" s="30" t="str">
        <f>'P07'!$E14</f>
        <v>N</v>
      </c>
      <c r="AH14" s="30" t="str">
        <f>'P08'!$E14</f>
        <v>N</v>
      </c>
      <c r="AI14" s="30" t="str">
        <f>'P09'!$E14</f>
        <v>N</v>
      </c>
      <c r="AJ14" s="30" t="str">
        <f>'P10'!$E14</f>
        <v>N</v>
      </c>
      <c r="AK14" s="30" t="str">
        <f>'P11'!$E14</f>
        <v>N</v>
      </c>
      <c r="AL14" s="30" t="str">
        <f>'P12'!$E14</f>
        <v>N</v>
      </c>
      <c r="AM14" s="30" t="str">
        <f>'P13'!$E14</f>
        <v>N</v>
      </c>
      <c r="AN14" s="30" t="str">
        <f>'P14'!$E14</f>
        <v>N</v>
      </c>
      <c r="AO14" s="30" t="str">
        <f>'P15'!$E14</f>
        <v>N</v>
      </c>
      <c r="AP14" s="33">
        <f>COUNTIF(AA14:AO14,"D")</f>
        <v>0</v>
      </c>
    </row>
    <row r="15" spans="1:42">
      <c r="A15" s="5"/>
      <c r="B15" s="36"/>
      <c r="C15" s="36"/>
      <c r="D15" s="36"/>
      <c r="E15" s="36"/>
      <c r="F15" s="36"/>
      <c r="G15" s="36"/>
      <c r="H15" s="36"/>
      <c r="I15" s="36"/>
      <c r="J15" s="36"/>
      <c r="K15" s="36"/>
      <c r="L15" s="36"/>
      <c r="M15" s="36"/>
      <c r="N15" s="36"/>
      <c r="O15" s="36"/>
      <c r="P15" s="36"/>
      <c r="Q15" s="36"/>
      <c r="R15" s="36"/>
      <c r="S15" s="37">
        <f>SUM(S13:S14)</f>
        <v>6</v>
      </c>
      <c r="T15" s="37">
        <f>SUM(T13:T14)</f>
        <v>2</v>
      </c>
      <c r="U15" s="37">
        <f>SUM(U13:U14)</f>
        <v>22</v>
      </c>
      <c r="V15" s="37">
        <f>SUM(V13:V14)</f>
        <v>0</v>
      </c>
      <c r="W15" s="36"/>
      <c r="X15" s="5"/>
      <c r="Y15" s="36"/>
      <c r="Z15" s="36"/>
      <c r="AA15" s="36"/>
      <c r="AB15" s="36"/>
      <c r="AC15" s="36"/>
      <c r="AD15" s="36"/>
      <c r="AE15" s="36"/>
      <c r="AF15" s="36"/>
      <c r="AG15" s="36"/>
      <c r="AH15" s="36"/>
      <c r="AI15" s="36"/>
      <c r="AJ15" s="36"/>
      <c r="AK15" s="36"/>
      <c r="AL15" s="36"/>
      <c r="AM15" s="36"/>
      <c r="AN15" s="36"/>
      <c r="AO15" s="36"/>
      <c r="AP15" s="37">
        <f>SUM(AP13:AP14)</f>
        <v>0</v>
      </c>
    </row>
    <row r="16" spans="1:42">
      <c r="A16">
        <v>3</v>
      </c>
      <c r="B16" s="30" t="str">
        <f>Critères!$B14</f>
        <v>3.1</v>
      </c>
      <c r="C16" s="30" t="str">
        <f>Critères!$A14</f>
        <v>COULEURS</v>
      </c>
      <c r="D16" s="30" t="str">
        <f>'P01'!$D15</f>
        <v>C</v>
      </c>
      <c r="E16" s="30" t="str">
        <f>'P02'!$D15</f>
        <v>C</v>
      </c>
      <c r="F16" s="30" t="str">
        <f>'P03'!$D15</f>
        <v>C</v>
      </c>
      <c r="G16" s="30" t="str">
        <f>'P04'!$D15</f>
        <v>C</v>
      </c>
      <c r="H16" s="30" t="str">
        <f>'P05'!$D15</f>
        <v>C</v>
      </c>
      <c r="I16" s="30" t="str">
        <f>'P06'!$D15</f>
        <v>C</v>
      </c>
      <c r="J16" s="30" t="str">
        <f>'P07'!$D15</f>
        <v>C</v>
      </c>
      <c r="K16" s="30" t="str">
        <f>'P08'!$D15</f>
        <v>C</v>
      </c>
      <c r="L16" s="30" t="str">
        <f>'P09'!$D15</f>
        <v>C</v>
      </c>
      <c r="M16" s="30" t="str">
        <f>'P10'!$D15</f>
        <v>C</v>
      </c>
      <c r="N16" s="30" t="str">
        <f>'P11'!$D15</f>
        <v>C</v>
      </c>
      <c r="O16" s="30" t="str">
        <f>'P12'!$D15</f>
        <v>C</v>
      </c>
      <c r="P16" s="30" t="str">
        <f>'P13'!$D15</f>
        <v>C</v>
      </c>
      <c r="Q16" s="30" t="str">
        <f>'P14'!$D15</f>
        <v>C</v>
      </c>
      <c r="R16" s="30" t="str">
        <f>'P15'!$D15</f>
        <v>C</v>
      </c>
      <c r="S16" s="33">
        <f>COUNTIF(D16:R16,"C")</f>
        <v>15</v>
      </c>
      <c r="T16" s="33">
        <f>COUNTIF(D16:R16,"NC")</f>
        <v>0</v>
      </c>
      <c r="U16" s="33">
        <f>COUNTIF(D16:R16,"NA")</f>
        <v>0</v>
      </c>
      <c r="V16" s="33">
        <f>COUNTIF(D16:R16,"NT")</f>
        <v>0</v>
      </c>
      <c r="W16" s="30" t="str">
        <f>IF(T16&gt;0,"NC",IF(S16&gt;0,"C",IF(V16&gt;0,"NT","NA")))</f>
        <v>C</v>
      </c>
      <c r="X16">
        <v>3</v>
      </c>
      <c r="Y16" s="30" t="str">
        <f>Critères!$B14</f>
        <v>3.1</v>
      </c>
      <c r="Z16" s="30" t="str">
        <f>Critères!$A14</f>
        <v>COULEURS</v>
      </c>
      <c r="AA16" s="30" t="str">
        <f>'P01'!$E15</f>
        <v>N</v>
      </c>
      <c r="AB16" s="30" t="str">
        <f>'P02'!$E15</f>
        <v>N</v>
      </c>
      <c r="AC16" s="30" t="str">
        <f>'P03'!$E15</f>
        <v>N</v>
      </c>
      <c r="AD16" s="30" t="str">
        <f>'P04'!$E15</f>
        <v>N</v>
      </c>
      <c r="AE16" s="30" t="str">
        <f>'P05'!$E15</f>
        <v>N</v>
      </c>
      <c r="AF16" s="30" t="str">
        <f>'P06'!$E15</f>
        <v>N</v>
      </c>
      <c r="AG16" s="30" t="str">
        <f>'P07'!$E15</f>
        <v>N</v>
      </c>
      <c r="AH16" s="30" t="str">
        <f>'P08'!$E15</f>
        <v>N</v>
      </c>
      <c r="AI16" s="30" t="str">
        <f>'P09'!$E15</f>
        <v>N</v>
      </c>
      <c r="AJ16" s="30" t="str">
        <f>'P10'!$E15</f>
        <v>N</v>
      </c>
      <c r="AK16" s="30" t="str">
        <f>'P11'!$E15</f>
        <v>N</v>
      </c>
      <c r="AL16" s="30" t="str">
        <f>'P12'!$E15</f>
        <v>N</v>
      </c>
      <c r="AM16" s="30" t="str">
        <f>'P13'!$E15</f>
        <v>N</v>
      </c>
      <c r="AN16" s="30" t="str">
        <f>'P14'!$E15</f>
        <v>N</v>
      </c>
      <c r="AO16" s="30" t="str">
        <f>'P15'!$E15</f>
        <v>N</v>
      </c>
      <c r="AP16" s="33">
        <f>COUNTIF(AA16:AO16,"D")</f>
        <v>0</v>
      </c>
    </row>
    <row r="17" spans="1:42">
      <c r="A17">
        <v>3</v>
      </c>
      <c r="B17" s="30" t="str">
        <f>Critères!$B15</f>
        <v>3.2</v>
      </c>
      <c r="C17" s="30" t="str">
        <f>Critères!$A14</f>
        <v>COULEURS</v>
      </c>
      <c r="D17" s="30" t="str">
        <f>'P01'!$D16</f>
        <v>C</v>
      </c>
      <c r="E17" s="30" t="str">
        <f>'P02'!$D16</f>
        <v>C</v>
      </c>
      <c r="F17" s="30" t="str">
        <f>'P03'!$D16</f>
        <v>C</v>
      </c>
      <c r="G17" s="30" t="str">
        <f>'P04'!$D16</f>
        <v>C</v>
      </c>
      <c r="H17" s="30" t="str">
        <f>'P05'!$D16</f>
        <v>C</v>
      </c>
      <c r="I17" s="30" t="str">
        <f>'P06'!$D16</f>
        <v>C</v>
      </c>
      <c r="J17" s="30" t="str">
        <f>'P07'!$D16</f>
        <v>C</v>
      </c>
      <c r="K17" s="30" t="str">
        <f>'P08'!$D16</f>
        <v>C</v>
      </c>
      <c r="L17" s="30" t="str">
        <f>'P09'!$D16</f>
        <v>C</v>
      </c>
      <c r="M17" s="30" t="str">
        <f>'P10'!$D16</f>
        <v>C</v>
      </c>
      <c r="N17" s="30" t="str">
        <f>'P11'!$D16</f>
        <v>C</v>
      </c>
      <c r="O17" s="30" t="str">
        <f>'P12'!$D16</f>
        <v>C</v>
      </c>
      <c r="P17" s="30" t="str">
        <f>'P13'!$D16</f>
        <v>C</v>
      </c>
      <c r="Q17" s="30" t="str">
        <f>'P14'!$D16</f>
        <v>C</v>
      </c>
      <c r="R17" s="30" t="str">
        <f>'P15'!$D16</f>
        <v>C</v>
      </c>
      <c r="S17" s="33">
        <f>COUNTIF(D17:R17,"C")</f>
        <v>15</v>
      </c>
      <c r="T17" s="33">
        <f>COUNTIF(D17:R17,"NC")</f>
        <v>0</v>
      </c>
      <c r="U17" s="33">
        <f>COUNTIF(D17:R17,"NA")</f>
        <v>0</v>
      </c>
      <c r="V17" s="33">
        <f>COUNTIF(D17:R17,"NT")</f>
        <v>0</v>
      </c>
      <c r="W17" s="30" t="str">
        <f>IF(T17&gt;0,"NC",IF(S17&gt;0,"C",IF(V17&gt;0,"NT","NA")))</f>
        <v>C</v>
      </c>
      <c r="X17">
        <v>3</v>
      </c>
      <c r="Y17" s="30" t="str">
        <f>Critères!$B15</f>
        <v>3.2</v>
      </c>
      <c r="Z17" s="30" t="str">
        <f>Critères!$A14</f>
        <v>COULEURS</v>
      </c>
      <c r="AA17" s="30" t="str">
        <f>'P01'!$E16</f>
        <v>N</v>
      </c>
      <c r="AB17" s="30" t="str">
        <f>'P02'!$E16</f>
        <v>N</v>
      </c>
      <c r="AC17" s="30" t="str">
        <f>'P03'!$E16</f>
        <v>N</v>
      </c>
      <c r="AD17" s="30" t="str">
        <f>'P04'!$E16</f>
        <v>N</v>
      </c>
      <c r="AE17" s="30" t="str">
        <f>'P05'!$E16</f>
        <v>N</v>
      </c>
      <c r="AF17" s="30" t="str">
        <f>'P06'!$E16</f>
        <v>N</v>
      </c>
      <c r="AG17" s="30" t="str">
        <f>'P07'!$E16</f>
        <v>N</v>
      </c>
      <c r="AH17" s="30" t="str">
        <f>'P08'!$E16</f>
        <v>N</v>
      </c>
      <c r="AI17" s="30" t="str">
        <f>'P09'!$E16</f>
        <v>N</v>
      </c>
      <c r="AJ17" s="30" t="str">
        <f>'P10'!$E16</f>
        <v>N</v>
      </c>
      <c r="AK17" s="30" t="str">
        <f>'P11'!$E16</f>
        <v>N</v>
      </c>
      <c r="AL17" s="30" t="str">
        <f>'P12'!$E16</f>
        <v>N</v>
      </c>
      <c r="AM17" s="30" t="str">
        <f>'P13'!$E16</f>
        <v>N</v>
      </c>
      <c r="AN17" s="30" t="str">
        <f>'P14'!$E16</f>
        <v>N</v>
      </c>
      <c r="AO17" s="30" t="str">
        <f>'P15'!$E16</f>
        <v>N</v>
      </c>
      <c r="AP17" s="33">
        <f>COUNTIF(AA17:AO17,"D")</f>
        <v>0</v>
      </c>
    </row>
    <row r="18" spans="1:42">
      <c r="A18">
        <v>3</v>
      </c>
      <c r="B18" s="30" t="str">
        <f>Critères!$B16</f>
        <v>3.3</v>
      </c>
      <c r="C18" s="30" t="str">
        <f>Critères!$A14</f>
        <v>COULEURS</v>
      </c>
      <c r="D18" s="30" t="str">
        <f>'P01'!$D17</f>
        <v>C</v>
      </c>
      <c r="E18" s="30" t="str">
        <f>'P02'!$D17</f>
        <v>C</v>
      </c>
      <c r="F18" s="30" t="str">
        <f>'P03'!$D17</f>
        <v>C</v>
      </c>
      <c r="G18" s="30" t="str">
        <f>'P04'!$D17</f>
        <v>C</v>
      </c>
      <c r="H18" s="30" t="str">
        <f>'P05'!$D17</f>
        <v>C</v>
      </c>
      <c r="I18" s="30" t="str">
        <f>'P06'!$D17</f>
        <v>C</v>
      </c>
      <c r="J18" s="30" t="str">
        <f>'P07'!$D17</f>
        <v>C</v>
      </c>
      <c r="K18" s="30" t="str">
        <f>'P08'!$D17</f>
        <v>NC</v>
      </c>
      <c r="L18" s="30" t="str">
        <f>'P09'!$D17</f>
        <v>C</v>
      </c>
      <c r="M18" s="30" t="str">
        <f>'P10'!$D17</f>
        <v>C</v>
      </c>
      <c r="N18" s="30" t="str">
        <f>'P11'!$D17</f>
        <v>C</v>
      </c>
      <c r="O18" s="30" t="str">
        <f>'P12'!$D17</f>
        <v>C</v>
      </c>
      <c r="P18" s="30" t="str">
        <f>'P13'!$D17</f>
        <v>C</v>
      </c>
      <c r="Q18" s="30" t="str">
        <f>'P14'!$D17</f>
        <v>C</v>
      </c>
      <c r="R18" s="30" t="str">
        <f>'P15'!$D17</f>
        <v>C</v>
      </c>
      <c r="S18" s="33">
        <f>COUNTIF(D18:R18,"C")</f>
        <v>14</v>
      </c>
      <c r="T18" s="33">
        <f>COUNTIF(D18:R18,"NC")</f>
        <v>1</v>
      </c>
      <c r="U18" s="33">
        <f>COUNTIF(D18:R18,"NA")</f>
        <v>0</v>
      </c>
      <c r="V18" s="33">
        <f>COUNTIF(D18:R18,"NT")</f>
        <v>0</v>
      </c>
      <c r="W18" s="30" t="str">
        <f>IF(T18&gt;0,"NC",IF(S18&gt;0,"C",IF(V18&gt;0,"NT","NA")))</f>
        <v>NC</v>
      </c>
      <c r="X18">
        <v>3</v>
      </c>
      <c r="Y18" s="30" t="str">
        <f>Critères!$B16</f>
        <v>3.3</v>
      </c>
      <c r="Z18" s="30" t="str">
        <f>Critères!$A14</f>
        <v>COULEURS</v>
      </c>
      <c r="AA18" s="30" t="str">
        <f>'P01'!$E17</f>
        <v>N</v>
      </c>
      <c r="AB18" s="30" t="str">
        <f>'P02'!$E17</f>
        <v>N</v>
      </c>
      <c r="AC18" s="30" t="str">
        <f>'P03'!$E17</f>
        <v>N</v>
      </c>
      <c r="AD18" s="30" t="str">
        <f>'P04'!$E17</f>
        <v>N</v>
      </c>
      <c r="AE18" s="30" t="str">
        <f>'P05'!$E17</f>
        <v>N</v>
      </c>
      <c r="AF18" s="30" t="str">
        <f>'P06'!$E17</f>
        <v>N</v>
      </c>
      <c r="AG18" s="30" t="str">
        <f>'P07'!$E17</f>
        <v>N</v>
      </c>
      <c r="AH18" s="30" t="str">
        <f>'P08'!$E17</f>
        <v>N</v>
      </c>
      <c r="AI18" s="30" t="str">
        <f>'P09'!$E17</f>
        <v>N</v>
      </c>
      <c r="AJ18" s="30" t="str">
        <f>'P10'!$E17</f>
        <v>N</v>
      </c>
      <c r="AK18" s="30" t="str">
        <f>'P11'!$E17</f>
        <v>N</v>
      </c>
      <c r="AL18" s="30" t="str">
        <f>'P12'!$E17</f>
        <v>N</v>
      </c>
      <c r="AM18" s="30" t="str">
        <f>'P13'!$E17</f>
        <v>N</v>
      </c>
      <c r="AN18" s="30" t="str">
        <f>'P14'!$E17</f>
        <v>N</v>
      </c>
      <c r="AO18" s="30" t="str">
        <f>'P15'!$E17</f>
        <v>N</v>
      </c>
      <c r="AP18" s="33">
        <f>COUNTIF(AA18:AO18,"D")</f>
        <v>0</v>
      </c>
    </row>
    <row r="19" spans="1:42">
      <c r="A19" s="5"/>
      <c r="B19" s="36"/>
      <c r="C19" s="36"/>
      <c r="D19" s="36"/>
      <c r="E19" s="36"/>
      <c r="F19" s="36"/>
      <c r="G19" s="36"/>
      <c r="H19" s="36"/>
      <c r="I19" s="36"/>
      <c r="J19" s="36"/>
      <c r="K19" s="36"/>
      <c r="L19" s="36"/>
      <c r="M19" s="36"/>
      <c r="N19" s="36"/>
      <c r="O19" s="36"/>
      <c r="P19" s="36"/>
      <c r="Q19" s="36"/>
      <c r="R19" s="36"/>
      <c r="S19" s="37">
        <f>SUM(S16:S18)</f>
        <v>44</v>
      </c>
      <c r="T19" s="37">
        <f>SUM(T16:T18)</f>
        <v>1</v>
      </c>
      <c r="U19" s="37">
        <f>SUM(U16:U18)</f>
        <v>0</v>
      </c>
      <c r="V19" s="37">
        <f>SUM(V16:V18)</f>
        <v>0</v>
      </c>
      <c r="W19" s="36"/>
      <c r="X19" s="5"/>
      <c r="Y19" s="36"/>
      <c r="Z19" s="36"/>
      <c r="AA19" s="36"/>
      <c r="AB19" s="36"/>
      <c r="AC19" s="36"/>
      <c r="AD19" s="36"/>
      <c r="AE19" s="36"/>
      <c r="AF19" s="36"/>
      <c r="AG19" s="36"/>
      <c r="AH19" s="36"/>
      <c r="AI19" s="36"/>
      <c r="AJ19" s="36"/>
      <c r="AK19" s="36"/>
      <c r="AL19" s="36"/>
      <c r="AM19" s="36"/>
      <c r="AN19" s="36"/>
      <c r="AO19" s="36"/>
      <c r="AP19" s="37">
        <f>SUM(AP16:AP18)</f>
        <v>0</v>
      </c>
    </row>
    <row r="20" spans="1:42">
      <c r="A20">
        <v>4</v>
      </c>
      <c r="B20" s="30" t="str">
        <f>Critères!$B17</f>
        <v>4.1</v>
      </c>
      <c r="C20" s="30" t="str">
        <f>Critères!$A17</f>
        <v>MULTIMÉDIA</v>
      </c>
      <c r="D20" s="30" t="str">
        <f>'P01'!$D18</f>
        <v>NC</v>
      </c>
      <c r="E20" s="30" t="str">
        <f>'P02'!$D18</f>
        <v>NA</v>
      </c>
      <c r="F20" s="30" t="str">
        <f>'P03'!$D18</f>
        <v>NA</v>
      </c>
      <c r="G20" s="30" t="str">
        <f>'P04'!$D18</f>
        <v>NC</v>
      </c>
      <c r="H20" s="30" t="str">
        <f>'P05'!$D18</f>
        <v>NA</v>
      </c>
      <c r="I20" s="30" t="str">
        <f>'P06'!$D18</f>
        <v>NA</v>
      </c>
      <c r="J20" s="30" t="str">
        <f>'P07'!$D18</f>
        <v>NA</v>
      </c>
      <c r="K20" s="30" t="str">
        <f>'P08'!$D18</f>
        <v>NC</v>
      </c>
      <c r="L20" s="30" t="str">
        <f>'P09'!$D18</f>
        <v>NA</v>
      </c>
      <c r="M20" s="30" t="str">
        <f>'P10'!$D18</f>
        <v>NA</v>
      </c>
      <c r="N20" s="30" t="str">
        <f>'P11'!$D18</f>
        <v>NA</v>
      </c>
      <c r="O20" s="30" t="str">
        <f>'P12'!$D18</f>
        <v>NA</v>
      </c>
      <c r="P20" s="30" t="str">
        <f>'P13'!$D18</f>
        <v>NA</v>
      </c>
      <c r="Q20" s="30" t="str">
        <f>'P14'!$D18</f>
        <v>NA</v>
      </c>
      <c r="R20" s="30" t="str">
        <f>'P15'!$D18</f>
        <v>NA</v>
      </c>
      <c r="S20" s="33">
        <f t="shared" ref="S20:S32" si="6">COUNTIF(D20:R20,"C")</f>
        <v>0</v>
      </c>
      <c r="T20" s="33">
        <f t="shared" ref="T20:T32" si="7">COUNTIF(D20:R20,"NC")</f>
        <v>3</v>
      </c>
      <c r="U20" s="33">
        <f t="shared" ref="U20:U32" si="8">COUNTIF(D20:R20,"NA")</f>
        <v>12</v>
      </c>
      <c r="V20" s="33">
        <f t="shared" ref="V20:V32" si="9">COUNTIF(D20:R20,"NT")</f>
        <v>0</v>
      </c>
      <c r="W20" s="30" t="str">
        <f t="shared" ref="W20:W32" si="10">IF(T20&gt;0,"NC",IF(S20&gt;0,"C",IF(V20&gt;0,"NT","NA")))</f>
        <v>NC</v>
      </c>
      <c r="X20">
        <v>4</v>
      </c>
      <c r="Y20" s="30" t="str">
        <f>Critères!$B17</f>
        <v>4.1</v>
      </c>
      <c r="Z20" s="30" t="str">
        <f>Critères!$A17</f>
        <v>MULTIMÉDIA</v>
      </c>
      <c r="AA20" s="30" t="str">
        <f>'P01'!$E18</f>
        <v>N</v>
      </c>
      <c r="AB20" s="30" t="str">
        <f>'P02'!$E18</f>
        <v>N</v>
      </c>
      <c r="AC20" s="30" t="str">
        <f>'P03'!$E18</f>
        <v>N</v>
      </c>
      <c r="AD20" s="30" t="str">
        <f>'P04'!$E18</f>
        <v>N</v>
      </c>
      <c r="AE20" s="30" t="str">
        <f>'P05'!$E18</f>
        <v>N</v>
      </c>
      <c r="AF20" s="30" t="str">
        <f>'P06'!$E18</f>
        <v>N</v>
      </c>
      <c r="AG20" s="30" t="str">
        <f>'P07'!$E18</f>
        <v>N</v>
      </c>
      <c r="AH20" s="30" t="str">
        <f>'P08'!$E18</f>
        <v>N</v>
      </c>
      <c r="AI20" s="30" t="str">
        <f>'P09'!$E18</f>
        <v>N</v>
      </c>
      <c r="AJ20" s="30" t="str">
        <f>'P10'!$E18</f>
        <v>N</v>
      </c>
      <c r="AK20" s="30" t="str">
        <f>'P11'!$E18</f>
        <v>N</v>
      </c>
      <c r="AL20" s="30" t="str">
        <f>'P12'!$E18</f>
        <v>N</v>
      </c>
      <c r="AM20" s="30" t="str">
        <f>'P13'!$E18</f>
        <v>N</v>
      </c>
      <c r="AN20" s="30" t="str">
        <f>'P14'!$E18</f>
        <v>N</v>
      </c>
      <c r="AO20" s="30" t="str">
        <f>'P15'!$E18</f>
        <v>N</v>
      </c>
      <c r="AP20" s="33">
        <f t="shared" ref="AP20:AP32" si="11">COUNTIF(AA20:AO20,"D")</f>
        <v>0</v>
      </c>
    </row>
    <row r="21" spans="1:42">
      <c r="A21">
        <v>4</v>
      </c>
      <c r="B21" s="30" t="str">
        <f>Critères!$B18</f>
        <v>4.2</v>
      </c>
      <c r="C21" s="30" t="str">
        <f>Critères!$A17</f>
        <v>MULTIMÉDIA</v>
      </c>
      <c r="D21" s="30" t="str">
        <f>'P01'!$D19</f>
        <v>C</v>
      </c>
      <c r="E21" s="30" t="str">
        <f>'P02'!$D19</f>
        <v>NA</v>
      </c>
      <c r="F21" s="30" t="str">
        <f>'P03'!$D19</f>
        <v>NA</v>
      </c>
      <c r="G21" s="30" t="str">
        <f>'P04'!$D19</f>
        <v>C</v>
      </c>
      <c r="H21" s="30" t="str">
        <f>'P05'!$D19</f>
        <v>NA</v>
      </c>
      <c r="I21" s="30" t="str">
        <f>'P06'!$D19</f>
        <v>NA</v>
      </c>
      <c r="J21" s="30" t="str">
        <f>'P07'!$D19</f>
        <v>NA</v>
      </c>
      <c r="K21" s="30" t="str">
        <f>'P08'!$D19</f>
        <v>C</v>
      </c>
      <c r="L21" s="30" t="str">
        <f>'P09'!$D19</f>
        <v>NA</v>
      </c>
      <c r="M21" s="30" t="str">
        <f>'P10'!$D19</f>
        <v>NA</v>
      </c>
      <c r="N21" s="30" t="str">
        <f>'P11'!$D19</f>
        <v>NA</v>
      </c>
      <c r="O21" s="30" t="str">
        <f>'P12'!$D19</f>
        <v>NA</v>
      </c>
      <c r="P21" s="30" t="str">
        <f>'P13'!$D19</f>
        <v>NA</v>
      </c>
      <c r="Q21" s="30" t="str">
        <f>'P14'!$D19</f>
        <v>NA</v>
      </c>
      <c r="R21" s="30" t="str">
        <f>'P15'!$D19</f>
        <v>NA</v>
      </c>
      <c r="S21" s="33">
        <f t="shared" si="6"/>
        <v>3</v>
      </c>
      <c r="T21" s="33">
        <f t="shared" si="7"/>
        <v>0</v>
      </c>
      <c r="U21" s="33">
        <f t="shared" si="8"/>
        <v>12</v>
      </c>
      <c r="V21" s="33">
        <f t="shared" si="9"/>
        <v>0</v>
      </c>
      <c r="W21" s="30" t="str">
        <f t="shared" si="10"/>
        <v>C</v>
      </c>
      <c r="X21">
        <v>4</v>
      </c>
      <c r="Y21" s="30" t="str">
        <f>Critères!$B18</f>
        <v>4.2</v>
      </c>
      <c r="Z21" s="30" t="str">
        <f>Critères!$A17</f>
        <v>MULTIMÉDIA</v>
      </c>
      <c r="AA21" s="30" t="str">
        <f>'P01'!$E19</f>
        <v>N</v>
      </c>
      <c r="AB21" s="30" t="str">
        <f>'P02'!$E19</f>
        <v>N</v>
      </c>
      <c r="AC21" s="30" t="str">
        <f>'P03'!$E19</f>
        <v>N</v>
      </c>
      <c r="AD21" s="30" t="str">
        <f>'P04'!$E19</f>
        <v>N</v>
      </c>
      <c r="AE21" s="30" t="str">
        <f>'P05'!$E19</f>
        <v>N</v>
      </c>
      <c r="AF21" s="30" t="str">
        <f>'P06'!$E19</f>
        <v>N</v>
      </c>
      <c r="AG21" s="30" t="str">
        <f>'P07'!$E19</f>
        <v>N</v>
      </c>
      <c r="AH21" s="30" t="str">
        <f>'P08'!$E19</f>
        <v>N</v>
      </c>
      <c r="AI21" s="30" t="str">
        <f>'P09'!$E19</f>
        <v>N</v>
      </c>
      <c r="AJ21" s="30" t="str">
        <f>'P10'!$E19</f>
        <v>N</v>
      </c>
      <c r="AK21" s="30" t="str">
        <f>'P11'!$E19</f>
        <v>N</v>
      </c>
      <c r="AL21" s="30" t="str">
        <f>'P12'!$E19</f>
        <v>N</v>
      </c>
      <c r="AM21" s="30" t="str">
        <f>'P13'!$E19</f>
        <v>N</v>
      </c>
      <c r="AN21" s="30" t="str">
        <f>'P14'!$E19</f>
        <v>N</v>
      </c>
      <c r="AO21" s="30" t="str">
        <f>'P15'!$E19</f>
        <v>N</v>
      </c>
      <c r="AP21" s="33">
        <f t="shared" si="11"/>
        <v>0</v>
      </c>
    </row>
    <row r="22" spans="1:42">
      <c r="A22">
        <v>4</v>
      </c>
      <c r="B22" s="30" t="str">
        <f>Critères!$B19</f>
        <v>4.3</v>
      </c>
      <c r="C22" s="30" t="str">
        <f>Critères!$A17</f>
        <v>MULTIMÉDIA</v>
      </c>
      <c r="D22" s="30" t="str">
        <f>'P01'!$D20</f>
        <v>C</v>
      </c>
      <c r="E22" s="30" t="str">
        <f>'P02'!$D20</f>
        <v>NA</v>
      </c>
      <c r="F22" s="30" t="str">
        <f>'P03'!$D20</f>
        <v>NA</v>
      </c>
      <c r="G22" s="30" t="str">
        <f>'P04'!$D20</f>
        <v>C</v>
      </c>
      <c r="H22" s="30" t="str">
        <f>'P05'!$D20</f>
        <v>NA</v>
      </c>
      <c r="I22" s="30" t="str">
        <f>'P06'!$D20</f>
        <v>NA</v>
      </c>
      <c r="J22" s="30" t="str">
        <f>'P07'!$D20</f>
        <v>NA</v>
      </c>
      <c r="K22" s="30" t="str">
        <f>'P08'!$D20</f>
        <v>C</v>
      </c>
      <c r="L22" s="30" t="str">
        <f>'P09'!$D20</f>
        <v>NA</v>
      </c>
      <c r="M22" s="30" t="str">
        <f>'P10'!$D20</f>
        <v>NA</v>
      </c>
      <c r="N22" s="30" t="str">
        <f>'P11'!$D20</f>
        <v>NA</v>
      </c>
      <c r="O22" s="30" t="str">
        <f>'P12'!$D20</f>
        <v>NA</v>
      </c>
      <c r="P22" s="30" t="str">
        <f>'P13'!$D20</f>
        <v>NA</v>
      </c>
      <c r="Q22" s="30" t="str">
        <f>'P14'!$D20</f>
        <v>NA</v>
      </c>
      <c r="R22" s="30" t="str">
        <f>'P15'!$D20</f>
        <v>NA</v>
      </c>
      <c r="S22" s="33">
        <f t="shared" si="6"/>
        <v>3</v>
      </c>
      <c r="T22" s="33">
        <f t="shared" si="7"/>
        <v>0</v>
      </c>
      <c r="U22" s="33">
        <f t="shared" si="8"/>
        <v>12</v>
      </c>
      <c r="V22" s="33">
        <f t="shared" si="9"/>
        <v>0</v>
      </c>
      <c r="W22" s="30" t="str">
        <f t="shared" si="10"/>
        <v>C</v>
      </c>
      <c r="X22">
        <v>4</v>
      </c>
      <c r="Y22" s="30" t="str">
        <f>Critères!$B19</f>
        <v>4.3</v>
      </c>
      <c r="Z22" s="30" t="str">
        <f>Critères!$A17</f>
        <v>MULTIMÉDIA</v>
      </c>
      <c r="AA22" s="30" t="str">
        <f>'P01'!$E20</f>
        <v>N</v>
      </c>
      <c r="AB22" s="30" t="str">
        <f>'P02'!$E20</f>
        <v>N</v>
      </c>
      <c r="AC22" s="30" t="str">
        <f>'P03'!$E20</f>
        <v>N</v>
      </c>
      <c r="AD22" s="30" t="str">
        <f>'P04'!$E20</f>
        <v>N</v>
      </c>
      <c r="AE22" s="30" t="str">
        <f>'P05'!$E20</f>
        <v>N</v>
      </c>
      <c r="AF22" s="30" t="str">
        <f>'P06'!$E20</f>
        <v>N</v>
      </c>
      <c r="AG22" s="30" t="str">
        <f>'P07'!$E20</f>
        <v>N</v>
      </c>
      <c r="AH22" s="30" t="str">
        <f>'P08'!$E20</f>
        <v>N</v>
      </c>
      <c r="AI22" s="30" t="str">
        <f>'P09'!$E20</f>
        <v>N</v>
      </c>
      <c r="AJ22" s="30" t="str">
        <f>'P10'!$E20</f>
        <v>N</v>
      </c>
      <c r="AK22" s="30" t="str">
        <f>'P11'!$E20</f>
        <v>N</v>
      </c>
      <c r="AL22" s="30" t="str">
        <f>'P12'!$E20</f>
        <v>N</v>
      </c>
      <c r="AM22" s="30" t="str">
        <f>'P13'!$E20</f>
        <v>N</v>
      </c>
      <c r="AN22" s="30" t="str">
        <f>'P14'!$E20</f>
        <v>N</v>
      </c>
      <c r="AO22" s="30" t="str">
        <f>'P15'!$E20</f>
        <v>N</v>
      </c>
      <c r="AP22" s="33">
        <f t="shared" si="11"/>
        <v>0</v>
      </c>
    </row>
    <row r="23" spans="1:42">
      <c r="A23">
        <v>4</v>
      </c>
      <c r="B23" s="30" t="str">
        <f>Critères!$B20</f>
        <v>4.4</v>
      </c>
      <c r="C23" s="30" t="str">
        <f>Critères!$A17</f>
        <v>MULTIMÉDIA</v>
      </c>
      <c r="D23" s="30" t="str">
        <f>'P01'!$D21</f>
        <v>C</v>
      </c>
      <c r="E23" s="30" t="str">
        <f>'P02'!$D21</f>
        <v>NA</v>
      </c>
      <c r="F23" s="30" t="str">
        <f>'P03'!$D21</f>
        <v>NA</v>
      </c>
      <c r="G23" s="30" t="str">
        <f>'P04'!$D21</f>
        <v>C</v>
      </c>
      <c r="H23" s="30" t="str">
        <f>'P05'!$D21</f>
        <v>NA</v>
      </c>
      <c r="I23" s="30" t="str">
        <f>'P06'!$D21</f>
        <v>NA</v>
      </c>
      <c r="J23" s="30" t="str">
        <f>'P07'!$D21</f>
        <v>NA</v>
      </c>
      <c r="K23" s="30" t="str">
        <f>'P08'!$D21</f>
        <v>C</v>
      </c>
      <c r="L23" s="30" t="str">
        <f>'P09'!$D21</f>
        <v>NA</v>
      </c>
      <c r="M23" s="30" t="str">
        <f>'P10'!$D21</f>
        <v>NA</v>
      </c>
      <c r="N23" s="30" t="str">
        <f>'P11'!$D21</f>
        <v>NA</v>
      </c>
      <c r="O23" s="30" t="str">
        <f>'P12'!$D21</f>
        <v>NA</v>
      </c>
      <c r="P23" s="30" t="str">
        <f>'P13'!$D21</f>
        <v>NA</v>
      </c>
      <c r="Q23" s="30" t="str">
        <f>'P14'!$D21</f>
        <v>NA</v>
      </c>
      <c r="R23" s="30" t="str">
        <f>'P15'!$D21</f>
        <v>NA</v>
      </c>
      <c r="S23" s="33">
        <f t="shared" si="6"/>
        <v>3</v>
      </c>
      <c r="T23" s="33">
        <f t="shared" si="7"/>
        <v>0</v>
      </c>
      <c r="U23" s="33">
        <f t="shared" si="8"/>
        <v>12</v>
      </c>
      <c r="V23" s="33">
        <f t="shared" si="9"/>
        <v>0</v>
      </c>
      <c r="W23" s="30" t="str">
        <f t="shared" si="10"/>
        <v>C</v>
      </c>
      <c r="X23">
        <v>4</v>
      </c>
      <c r="Y23" s="30" t="str">
        <f>Critères!$B20</f>
        <v>4.4</v>
      </c>
      <c r="Z23" s="30" t="str">
        <f>Critères!$A17</f>
        <v>MULTIMÉDIA</v>
      </c>
      <c r="AA23" s="30" t="str">
        <f>'P01'!$E21</f>
        <v>N</v>
      </c>
      <c r="AB23" s="30" t="str">
        <f>'P02'!$E21</f>
        <v>N</v>
      </c>
      <c r="AC23" s="30" t="str">
        <f>'P03'!$E21</f>
        <v>N</v>
      </c>
      <c r="AD23" s="30" t="str">
        <f>'P04'!$E21</f>
        <v>N</v>
      </c>
      <c r="AE23" s="30" t="str">
        <f>'P05'!$E21</f>
        <v>N</v>
      </c>
      <c r="AF23" s="30" t="str">
        <f>'P06'!$E21</f>
        <v>N</v>
      </c>
      <c r="AG23" s="30" t="str">
        <f>'P07'!$E21</f>
        <v>N</v>
      </c>
      <c r="AH23" s="30" t="str">
        <f>'P08'!$E21</f>
        <v>N</v>
      </c>
      <c r="AI23" s="30" t="str">
        <f>'P09'!$E21</f>
        <v>N</v>
      </c>
      <c r="AJ23" s="30" t="str">
        <f>'P10'!$E21</f>
        <v>N</v>
      </c>
      <c r="AK23" s="30" t="str">
        <f>'P11'!$E21</f>
        <v>N</v>
      </c>
      <c r="AL23" s="30" t="str">
        <f>'P12'!$E21</f>
        <v>N</v>
      </c>
      <c r="AM23" s="30" t="str">
        <f>'P13'!$E21</f>
        <v>N</v>
      </c>
      <c r="AN23" s="30" t="str">
        <f>'P14'!$E21</f>
        <v>N</v>
      </c>
      <c r="AO23" s="30" t="str">
        <f>'P15'!$E21</f>
        <v>N</v>
      </c>
      <c r="AP23" s="33">
        <f t="shared" si="11"/>
        <v>0</v>
      </c>
    </row>
    <row r="24" spans="1:42">
      <c r="A24">
        <v>4</v>
      </c>
      <c r="B24" s="30" t="str">
        <f>Critères!$B21</f>
        <v>4.5</v>
      </c>
      <c r="C24" s="30" t="str">
        <f>Critères!$A17</f>
        <v>MULTIMÉDIA</v>
      </c>
      <c r="D24" s="30" t="str">
        <f>'P01'!$D22</f>
        <v>NC</v>
      </c>
      <c r="E24" s="30" t="str">
        <f>'P02'!$D22</f>
        <v>NA</v>
      </c>
      <c r="F24" s="30" t="str">
        <f>'P03'!$D22</f>
        <v>NA</v>
      </c>
      <c r="G24" s="30" t="str">
        <f>'P04'!$D22</f>
        <v>NC</v>
      </c>
      <c r="H24" s="30" t="str">
        <f>'P05'!$D22</f>
        <v>NA</v>
      </c>
      <c r="I24" s="30" t="str">
        <f>'P06'!$D22</f>
        <v>NA</v>
      </c>
      <c r="J24" s="30" t="str">
        <f>'P07'!$D22</f>
        <v>NA</v>
      </c>
      <c r="K24" s="30" t="str">
        <f>'P08'!$D22</f>
        <v>NC</v>
      </c>
      <c r="L24" s="30" t="str">
        <f>'P09'!$D22</f>
        <v>NA</v>
      </c>
      <c r="M24" s="30" t="str">
        <f>'P10'!$D22</f>
        <v>NA</v>
      </c>
      <c r="N24" s="30" t="str">
        <f>'P11'!$D22</f>
        <v>NA</v>
      </c>
      <c r="O24" s="30" t="str">
        <f>'P12'!$D22</f>
        <v>NA</v>
      </c>
      <c r="P24" s="30" t="str">
        <f>'P13'!$D22</f>
        <v>NA</v>
      </c>
      <c r="Q24" s="30" t="str">
        <f>'P14'!$D22</f>
        <v>NA</v>
      </c>
      <c r="R24" s="30" t="str">
        <f>'P15'!$D22</f>
        <v>NA</v>
      </c>
      <c r="S24" s="33">
        <f t="shared" si="6"/>
        <v>0</v>
      </c>
      <c r="T24" s="33">
        <f t="shared" si="7"/>
        <v>3</v>
      </c>
      <c r="U24" s="33">
        <f t="shared" si="8"/>
        <v>12</v>
      </c>
      <c r="V24" s="33">
        <f t="shared" si="9"/>
        <v>0</v>
      </c>
      <c r="W24" s="30" t="str">
        <f t="shared" si="10"/>
        <v>NC</v>
      </c>
      <c r="X24">
        <v>4</v>
      </c>
      <c r="Y24" s="30" t="str">
        <f>Critères!$B21</f>
        <v>4.5</v>
      </c>
      <c r="Z24" s="30" t="str">
        <f>Critères!$A17</f>
        <v>MULTIMÉDIA</v>
      </c>
      <c r="AA24" s="30" t="str">
        <f>'P01'!$E22</f>
        <v>N</v>
      </c>
      <c r="AB24" s="30" t="str">
        <f>'P02'!$E22</f>
        <v>N</v>
      </c>
      <c r="AC24" s="30" t="str">
        <f>'P03'!$E22</f>
        <v>N</v>
      </c>
      <c r="AD24" s="30" t="str">
        <f>'P04'!$E22</f>
        <v>N</v>
      </c>
      <c r="AE24" s="30" t="str">
        <f>'P05'!$E22</f>
        <v>N</v>
      </c>
      <c r="AF24" s="30" t="str">
        <f>'P06'!$E22</f>
        <v>N</v>
      </c>
      <c r="AG24" s="30" t="str">
        <f>'P07'!$E22</f>
        <v>N</v>
      </c>
      <c r="AH24" s="30" t="str">
        <f>'P08'!$E22</f>
        <v>N</v>
      </c>
      <c r="AI24" s="30" t="str">
        <f>'P09'!$E22</f>
        <v>N</v>
      </c>
      <c r="AJ24" s="30" t="str">
        <f>'P10'!$E22</f>
        <v>N</v>
      </c>
      <c r="AK24" s="30" t="str">
        <f>'P11'!$E22</f>
        <v>N</v>
      </c>
      <c r="AL24" s="30" t="str">
        <f>'P12'!$E22</f>
        <v>N</v>
      </c>
      <c r="AM24" s="30" t="str">
        <f>'P13'!$E22</f>
        <v>N</v>
      </c>
      <c r="AN24" s="30" t="str">
        <f>'P14'!$E22</f>
        <v>N</v>
      </c>
      <c r="AO24" s="30" t="str">
        <f>'P15'!$E22</f>
        <v>N</v>
      </c>
      <c r="AP24" s="33">
        <f t="shared" si="11"/>
        <v>0</v>
      </c>
    </row>
    <row r="25" spans="1:42">
      <c r="A25">
        <v>4</v>
      </c>
      <c r="B25" s="30" t="str">
        <f>Critères!$B22</f>
        <v>4.6</v>
      </c>
      <c r="C25" s="30" t="str">
        <f>Critères!$A17</f>
        <v>MULTIMÉDIA</v>
      </c>
      <c r="D25" s="30" t="str">
        <f>'P01'!$D23</f>
        <v>NA</v>
      </c>
      <c r="E25" s="30" t="str">
        <f>'P02'!$D23</f>
        <v>NA</v>
      </c>
      <c r="F25" s="30" t="str">
        <f>'P03'!$D23</f>
        <v>NA</v>
      </c>
      <c r="G25" s="30" t="str">
        <f>'P04'!$D23</f>
        <v>NA</v>
      </c>
      <c r="H25" s="30" t="str">
        <f>'P05'!$D23</f>
        <v>NA</v>
      </c>
      <c r="I25" s="30" t="str">
        <f>'P06'!$D23</f>
        <v>NA</v>
      </c>
      <c r="J25" s="30" t="str">
        <f>'P07'!$D23</f>
        <v>NA</v>
      </c>
      <c r="K25" s="30" t="str">
        <f>'P08'!$D23</f>
        <v>NA</v>
      </c>
      <c r="L25" s="30" t="str">
        <f>'P09'!$D23</f>
        <v>NA</v>
      </c>
      <c r="M25" s="30" t="str">
        <f>'P10'!$D23</f>
        <v>NA</v>
      </c>
      <c r="N25" s="30" t="str">
        <f>'P11'!$D23</f>
        <v>NA</v>
      </c>
      <c r="O25" s="30" t="str">
        <f>'P12'!$D23</f>
        <v>NA</v>
      </c>
      <c r="P25" s="30" t="str">
        <f>'P13'!$D23</f>
        <v>NA</v>
      </c>
      <c r="Q25" s="30" t="str">
        <f>'P14'!$D23</f>
        <v>NA</v>
      </c>
      <c r="R25" s="30" t="str">
        <f>'P15'!$D23</f>
        <v>NA</v>
      </c>
      <c r="S25" s="33">
        <f t="shared" si="6"/>
        <v>0</v>
      </c>
      <c r="T25" s="33">
        <f t="shared" si="7"/>
        <v>0</v>
      </c>
      <c r="U25" s="33">
        <f t="shared" si="8"/>
        <v>15</v>
      </c>
      <c r="V25" s="33">
        <f t="shared" si="9"/>
        <v>0</v>
      </c>
      <c r="W25" s="30" t="str">
        <f t="shared" si="10"/>
        <v>NA</v>
      </c>
      <c r="X25">
        <v>4</v>
      </c>
      <c r="Y25" s="30" t="str">
        <f>Critères!$B22</f>
        <v>4.6</v>
      </c>
      <c r="Z25" s="30" t="str">
        <f>Critères!$A17</f>
        <v>MULTIMÉDIA</v>
      </c>
      <c r="AA25" s="30" t="str">
        <f>'P01'!$E23</f>
        <v>N</v>
      </c>
      <c r="AB25" s="30" t="str">
        <f>'P02'!$E23</f>
        <v>N</v>
      </c>
      <c r="AC25" s="30" t="str">
        <f>'P03'!$E23</f>
        <v>N</v>
      </c>
      <c r="AD25" s="30" t="str">
        <f>'P04'!$E23</f>
        <v>N</v>
      </c>
      <c r="AE25" s="30" t="str">
        <f>'P05'!$E23</f>
        <v>N</v>
      </c>
      <c r="AF25" s="30" t="str">
        <f>'P06'!$E23</f>
        <v>N</v>
      </c>
      <c r="AG25" s="30" t="str">
        <f>'P07'!$E23</f>
        <v>N</v>
      </c>
      <c r="AH25" s="30" t="str">
        <f>'P08'!$E23</f>
        <v>N</v>
      </c>
      <c r="AI25" s="30" t="str">
        <f>'P09'!$E23</f>
        <v>N</v>
      </c>
      <c r="AJ25" s="30" t="str">
        <f>'P10'!$E23</f>
        <v>N</v>
      </c>
      <c r="AK25" s="30" t="str">
        <f>'P11'!$E23</f>
        <v>N</v>
      </c>
      <c r="AL25" s="30" t="str">
        <f>'P12'!$E23</f>
        <v>N</v>
      </c>
      <c r="AM25" s="30" t="str">
        <f>'P13'!$E23</f>
        <v>N</v>
      </c>
      <c r="AN25" s="30" t="str">
        <f>'P14'!$E23</f>
        <v>N</v>
      </c>
      <c r="AO25" s="30" t="str">
        <f>'P15'!$E23</f>
        <v>N</v>
      </c>
      <c r="AP25" s="33">
        <f t="shared" si="11"/>
        <v>0</v>
      </c>
    </row>
    <row r="26" spans="1:42">
      <c r="A26">
        <v>4</v>
      </c>
      <c r="B26" s="30" t="str">
        <f>Critères!$B23</f>
        <v>4.7</v>
      </c>
      <c r="C26" s="30" t="str">
        <f>Critères!$A17</f>
        <v>MULTIMÉDIA</v>
      </c>
      <c r="D26" s="30" t="str">
        <f>'P01'!$D24</f>
        <v>C</v>
      </c>
      <c r="E26" s="30" t="str">
        <f>'P02'!$D24</f>
        <v>NA</v>
      </c>
      <c r="F26" s="30" t="str">
        <f>'P03'!$D24</f>
        <v>NA</v>
      </c>
      <c r="G26" s="30" t="str">
        <f>'P04'!$D24</f>
        <v>C</v>
      </c>
      <c r="H26" s="30" t="str">
        <f>'P05'!$D24</f>
        <v>NA</v>
      </c>
      <c r="I26" s="30" t="str">
        <f>'P06'!$D24</f>
        <v>NA</v>
      </c>
      <c r="J26" s="30" t="str">
        <f>'P07'!$D24</f>
        <v>NA</v>
      </c>
      <c r="K26" s="30" t="str">
        <f>'P08'!$D24</f>
        <v>C</v>
      </c>
      <c r="L26" s="30" t="str">
        <f>'P09'!$D24</f>
        <v>NA</v>
      </c>
      <c r="M26" s="30" t="str">
        <f>'P10'!$D24</f>
        <v>NA</v>
      </c>
      <c r="N26" s="30" t="str">
        <f>'P11'!$D24</f>
        <v>NA</v>
      </c>
      <c r="O26" s="30" t="str">
        <f>'P12'!$D24</f>
        <v>NA</v>
      </c>
      <c r="P26" s="30" t="str">
        <f>'P13'!$D24</f>
        <v>NA</v>
      </c>
      <c r="Q26" s="30" t="str">
        <f>'P14'!$D24</f>
        <v>NA</v>
      </c>
      <c r="R26" s="30" t="str">
        <f>'P15'!$D24</f>
        <v>NA</v>
      </c>
      <c r="S26" s="33">
        <f t="shared" si="6"/>
        <v>3</v>
      </c>
      <c r="T26" s="33">
        <f t="shared" si="7"/>
        <v>0</v>
      </c>
      <c r="U26" s="33">
        <f t="shared" si="8"/>
        <v>12</v>
      </c>
      <c r="V26" s="33">
        <f t="shared" si="9"/>
        <v>0</v>
      </c>
      <c r="W26" s="30" t="str">
        <f t="shared" si="10"/>
        <v>C</v>
      </c>
      <c r="X26">
        <v>4</v>
      </c>
      <c r="Y26" s="30" t="str">
        <f>Critères!$B23</f>
        <v>4.7</v>
      </c>
      <c r="Z26" s="30" t="str">
        <f>Critères!$A17</f>
        <v>MULTIMÉDIA</v>
      </c>
      <c r="AA26" s="30" t="str">
        <f>'P01'!$E24</f>
        <v>N</v>
      </c>
      <c r="AB26" s="30" t="str">
        <f>'P02'!$E24</f>
        <v>N</v>
      </c>
      <c r="AC26" s="30" t="str">
        <f>'P03'!$E24</f>
        <v>N</v>
      </c>
      <c r="AD26" s="30" t="str">
        <f>'P04'!$E24</f>
        <v>N</v>
      </c>
      <c r="AE26" s="30" t="str">
        <f>'P05'!$E24</f>
        <v>N</v>
      </c>
      <c r="AF26" s="30" t="str">
        <f>'P06'!$E24</f>
        <v>N</v>
      </c>
      <c r="AG26" s="30" t="str">
        <f>'P07'!$E24</f>
        <v>N</v>
      </c>
      <c r="AH26" s="30" t="str">
        <f>'P08'!$E24</f>
        <v>N</v>
      </c>
      <c r="AI26" s="30" t="str">
        <f>'P09'!$E24</f>
        <v>N</v>
      </c>
      <c r="AJ26" s="30" t="str">
        <f>'P10'!$E24</f>
        <v>N</v>
      </c>
      <c r="AK26" s="30" t="str">
        <f>'P11'!$E24</f>
        <v>N</v>
      </c>
      <c r="AL26" s="30" t="str">
        <f>'P12'!$E24</f>
        <v>N</v>
      </c>
      <c r="AM26" s="30" t="str">
        <f>'P13'!$E24</f>
        <v>N</v>
      </c>
      <c r="AN26" s="30" t="str">
        <f>'P14'!$E24</f>
        <v>N</v>
      </c>
      <c r="AO26" s="30" t="str">
        <f>'P15'!$E24</f>
        <v>N</v>
      </c>
      <c r="AP26" s="33">
        <f t="shared" si="11"/>
        <v>0</v>
      </c>
    </row>
    <row r="27" spans="1:42">
      <c r="A27">
        <v>4</v>
      </c>
      <c r="B27" s="30" t="str">
        <f>Critères!$B24</f>
        <v>4.8</v>
      </c>
      <c r="C27" s="30" t="str">
        <f>Critères!$A17</f>
        <v>MULTIMÉDIA</v>
      </c>
      <c r="D27" s="30" t="str">
        <f>'P01'!$D25</f>
        <v>NA</v>
      </c>
      <c r="E27" s="30" t="str">
        <f>'P02'!$D25</f>
        <v>NA</v>
      </c>
      <c r="F27" s="30" t="str">
        <f>'P03'!$D25</f>
        <v>NA</v>
      </c>
      <c r="G27" s="30" t="str">
        <f>'P04'!$D25</f>
        <v>NA</v>
      </c>
      <c r="H27" s="30" t="str">
        <f>'P05'!$D25</f>
        <v>NA</v>
      </c>
      <c r="I27" s="30" t="str">
        <f>'P06'!$D25</f>
        <v>NA</v>
      </c>
      <c r="J27" s="30" t="str">
        <f>'P07'!$D25</f>
        <v>NA</v>
      </c>
      <c r="K27" s="30" t="str">
        <f>'P08'!$D25</f>
        <v>NA</v>
      </c>
      <c r="L27" s="30" t="str">
        <f>'P09'!$D25</f>
        <v>NA</v>
      </c>
      <c r="M27" s="30" t="str">
        <f>'P10'!$D25</f>
        <v>NA</v>
      </c>
      <c r="N27" s="30" t="str">
        <f>'P11'!$D25</f>
        <v>NA</v>
      </c>
      <c r="O27" s="30" t="str">
        <f>'P12'!$D25</f>
        <v>NA</v>
      </c>
      <c r="P27" s="30" t="str">
        <f>'P13'!$D25</f>
        <v>NA</v>
      </c>
      <c r="Q27" s="30" t="str">
        <f>'P14'!$D25</f>
        <v>NA</v>
      </c>
      <c r="R27" s="30" t="str">
        <f>'P15'!$D25</f>
        <v>NA</v>
      </c>
      <c r="S27" s="33">
        <f t="shared" si="6"/>
        <v>0</v>
      </c>
      <c r="T27" s="33">
        <f t="shared" si="7"/>
        <v>0</v>
      </c>
      <c r="U27" s="33">
        <f t="shared" si="8"/>
        <v>15</v>
      </c>
      <c r="V27" s="33">
        <f t="shared" si="9"/>
        <v>0</v>
      </c>
      <c r="W27" s="30" t="str">
        <f t="shared" si="10"/>
        <v>NA</v>
      </c>
      <c r="X27">
        <v>4</v>
      </c>
      <c r="Y27" s="30" t="str">
        <f>Critères!$B24</f>
        <v>4.8</v>
      </c>
      <c r="Z27" s="30" t="str">
        <f>Critères!$A17</f>
        <v>MULTIMÉDIA</v>
      </c>
      <c r="AA27" s="30" t="str">
        <f>'P01'!$E25</f>
        <v>N</v>
      </c>
      <c r="AB27" s="30" t="str">
        <f>'P02'!$E25</f>
        <v>N</v>
      </c>
      <c r="AC27" s="30" t="str">
        <f>'P03'!$E25</f>
        <v>N</v>
      </c>
      <c r="AD27" s="30" t="str">
        <f>'P04'!$E25</f>
        <v>N</v>
      </c>
      <c r="AE27" s="30" t="str">
        <f>'P05'!$E25</f>
        <v>N</v>
      </c>
      <c r="AF27" s="30" t="str">
        <f>'P06'!$E25</f>
        <v>N</v>
      </c>
      <c r="AG27" s="30" t="str">
        <f>'P07'!$E25</f>
        <v>N</v>
      </c>
      <c r="AH27" s="30" t="str">
        <f>'P08'!$E25</f>
        <v>N</v>
      </c>
      <c r="AI27" s="30" t="str">
        <f>'P09'!$E25</f>
        <v>N</v>
      </c>
      <c r="AJ27" s="30" t="str">
        <f>'P10'!$E25</f>
        <v>N</v>
      </c>
      <c r="AK27" s="30" t="str">
        <f>'P11'!$E25</f>
        <v>N</v>
      </c>
      <c r="AL27" s="30" t="str">
        <f>'P12'!$E25</f>
        <v>N</v>
      </c>
      <c r="AM27" s="30" t="str">
        <f>'P13'!$E25</f>
        <v>N</v>
      </c>
      <c r="AN27" s="30" t="str">
        <f>'P14'!$E25</f>
        <v>N</v>
      </c>
      <c r="AO27" s="30" t="str">
        <f>'P15'!$E25</f>
        <v>N</v>
      </c>
      <c r="AP27" s="33">
        <f t="shared" si="11"/>
        <v>0</v>
      </c>
    </row>
    <row r="28" spans="1:42">
      <c r="A28">
        <v>4</v>
      </c>
      <c r="B28" s="30" t="str">
        <f>Critères!$B25</f>
        <v>4.9</v>
      </c>
      <c r="C28" s="30" t="str">
        <f>Critères!$A17</f>
        <v>MULTIMÉDIA</v>
      </c>
      <c r="D28" s="30" t="str">
        <f>'P01'!$D26</f>
        <v>NA</v>
      </c>
      <c r="E28" s="30" t="str">
        <f>'P02'!$D26</f>
        <v>NA</v>
      </c>
      <c r="F28" s="30" t="str">
        <f>'P03'!$D26</f>
        <v>NA</v>
      </c>
      <c r="G28" s="30" t="str">
        <f>'P04'!$D26</f>
        <v>NA</v>
      </c>
      <c r="H28" s="30" t="str">
        <f>'P05'!$D26</f>
        <v>NA</v>
      </c>
      <c r="I28" s="30" t="str">
        <f>'P06'!$D26</f>
        <v>NA</v>
      </c>
      <c r="J28" s="30" t="str">
        <f>'P07'!$D26</f>
        <v>NA</v>
      </c>
      <c r="K28" s="30" t="str">
        <f>'P08'!$D26</f>
        <v>NA</v>
      </c>
      <c r="L28" s="30" t="str">
        <f>'P09'!$D26</f>
        <v>NA</v>
      </c>
      <c r="M28" s="30" t="str">
        <f>'P10'!$D26</f>
        <v>NA</v>
      </c>
      <c r="N28" s="30" t="str">
        <f>'P11'!$D26</f>
        <v>NA</v>
      </c>
      <c r="O28" s="30" t="str">
        <f>'P12'!$D26</f>
        <v>NA</v>
      </c>
      <c r="P28" s="30" t="str">
        <f>'P13'!$D26</f>
        <v>NA</v>
      </c>
      <c r="Q28" s="30" t="str">
        <f>'P14'!$D26</f>
        <v>NA</v>
      </c>
      <c r="R28" s="30" t="str">
        <f>'P15'!$D26</f>
        <v>NA</v>
      </c>
      <c r="S28" s="33">
        <f t="shared" si="6"/>
        <v>0</v>
      </c>
      <c r="T28" s="33">
        <f t="shared" si="7"/>
        <v>0</v>
      </c>
      <c r="U28" s="33">
        <f t="shared" si="8"/>
        <v>15</v>
      </c>
      <c r="V28" s="33">
        <f t="shared" si="9"/>
        <v>0</v>
      </c>
      <c r="W28" s="30" t="str">
        <f t="shared" si="10"/>
        <v>NA</v>
      </c>
      <c r="X28">
        <v>4</v>
      </c>
      <c r="Y28" s="30" t="str">
        <f>Critères!$B25</f>
        <v>4.9</v>
      </c>
      <c r="Z28" s="30" t="str">
        <f>Critères!$A17</f>
        <v>MULTIMÉDIA</v>
      </c>
      <c r="AA28" s="30" t="str">
        <f>'P01'!$E26</f>
        <v>N</v>
      </c>
      <c r="AB28" s="30" t="str">
        <f>'P02'!$E26</f>
        <v>N</v>
      </c>
      <c r="AC28" s="30" t="str">
        <f>'P03'!$E26</f>
        <v>N</v>
      </c>
      <c r="AD28" s="30" t="str">
        <f>'P04'!$E26</f>
        <v>N</v>
      </c>
      <c r="AE28" s="30" t="str">
        <f>'P05'!$E26</f>
        <v>N</v>
      </c>
      <c r="AF28" s="30" t="str">
        <f>'P06'!$E26</f>
        <v>N</v>
      </c>
      <c r="AG28" s="30" t="str">
        <f>'P07'!$E26</f>
        <v>N</v>
      </c>
      <c r="AH28" s="30" t="str">
        <f>'P08'!$E26</f>
        <v>N</v>
      </c>
      <c r="AI28" s="30" t="str">
        <f>'P09'!$E26</f>
        <v>N</v>
      </c>
      <c r="AJ28" s="30" t="str">
        <f>'P10'!$E26</f>
        <v>N</v>
      </c>
      <c r="AK28" s="30" t="str">
        <f>'P11'!$E26</f>
        <v>N</v>
      </c>
      <c r="AL28" s="30" t="str">
        <f>'P12'!$E26</f>
        <v>N</v>
      </c>
      <c r="AM28" s="30" t="str">
        <f>'P13'!$E26</f>
        <v>N</v>
      </c>
      <c r="AN28" s="30" t="str">
        <f>'P14'!$E26</f>
        <v>N</v>
      </c>
      <c r="AO28" s="30" t="str">
        <f>'P15'!$E26</f>
        <v>N</v>
      </c>
      <c r="AP28" s="33">
        <f t="shared" si="11"/>
        <v>0</v>
      </c>
    </row>
    <row r="29" spans="1:42">
      <c r="A29">
        <v>4</v>
      </c>
      <c r="B29" s="30" t="str">
        <f>Critères!$B26</f>
        <v>4.10</v>
      </c>
      <c r="C29" s="30" t="str">
        <f>Critères!$A17</f>
        <v>MULTIMÉDIA</v>
      </c>
      <c r="D29" s="30" t="str">
        <f>'P01'!$D27</f>
        <v>NA</v>
      </c>
      <c r="E29" s="30" t="str">
        <f>'P02'!$D27</f>
        <v>NA</v>
      </c>
      <c r="F29" s="30" t="str">
        <f>'P03'!$D27</f>
        <v>NA</v>
      </c>
      <c r="G29" s="30" t="str">
        <f>'P04'!$D27</f>
        <v>NA</v>
      </c>
      <c r="H29" s="30" t="str">
        <f>'P05'!$D27</f>
        <v>NA</v>
      </c>
      <c r="I29" s="30" t="str">
        <f>'P06'!$D27</f>
        <v>NA</v>
      </c>
      <c r="J29" s="30" t="str">
        <f>'P07'!$D27</f>
        <v>NA</v>
      </c>
      <c r="K29" s="30" t="str">
        <f>'P08'!$D27</f>
        <v>NA</v>
      </c>
      <c r="L29" s="30" t="str">
        <f>'P09'!$D27</f>
        <v>NA</v>
      </c>
      <c r="M29" s="30" t="str">
        <f>'P10'!$D27</f>
        <v>NA</v>
      </c>
      <c r="N29" s="30" t="str">
        <f>'P11'!$D27</f>
        <v>NA</v>
      </c>
      <c r="O29" s="30" t="str">
        <f>'P12'!$D27</f>
        <v>NA</v>
      </c>
      <c r="P29" s="30" t="str">
        <f>'P13'!$D27</f>
        <v>NA</v>
      </c>
      <c r="Q29" s="30" t="str">
        <f>'P14'!$D27</f>
        <v>NA</v>
      </c>
      <c r="R29" s="30" t="str">
        <f>'P15'!$D27</f>
        <v>NA</v>
      </c>
      <c r="S29" s="33">
        <f t="shared" si="6"/>
        <v>0</v>
      </c>
      <c r="T29" s="33">
        <f t="shared" si="7"/>
        <v>0</v>
      </c>
      <c r="U29" s="33">
        <f t="shared" si="8"/>
        <v>15</v>
      </c>
      <c r="V29" s="33">
        <f t="shared" si="9"/>
        <v>0</v>
      </c>
      <c r="W29" s="30" t="str">
        <f t="shared" si="10"/>
        <v>NA</v>
      </c>
      <c r="X29">
        <v>4</v>
      </c>
      <c r="Y29" s="30" t="str">
        <f>Critères!$B26</f>
        <v>4.10</v>
      </c>
      <c r="Z29" s="30" t="str">
        <f>Critères!$A17</f>
        <v>MULTIMÉDIA</v>
      </c>
      <c r="AA29" s="30" t="str">
        <f>'P01'!$E27</f>
        <v>N</v>
      </c>
      <c r="AB29" s="30" t="str">
        <f>'P02'!$E27</f>
        <v>N</v>
      </c>
      <c r="AC29" s="30" t="str">
        <f>'P03'!$E27</f>
        <v>N</v>
      </c>
      <c r="AD29" s="30" t="str">
        <f>'P04'!$E27</f>
        <v>N</v>
      </c>
      <c r="AE29" s="30" t="str">
        <f>'P05'!$E27</f>
        <v>N</v>
      </c>
      <c r="AF29" s="30" t="str">
        <f>'P06'!$E27</f>
        <v>N</v>
      </c>
      <c r="AG29" s="30" t="str">
        <f>'P07'!$E27</f>
        <v>N</v>
      </c>
      <c r="AH29" s="30" t="str">
        <f>'P08'!$E27</f>
        <v>N</v>
      </c>
      <c r="AI29" s="30" t="str">
        <f>'P09'!$E27</f>
        <v>N</v>
      </c>
      <c r="AJ29" s="30" t="str">
        <f>'P10'!$E27</f>
        <v>N</v>
      </c>
      <c r="AK29" s="30" t="str">
        <f>'P11'!$E27</f>
        <v>N</v>
      </c>
      <c r="AL29" s="30" t="str">
        <f>'P12'!$E27</f>
        <v>N</v>
      </c>
      <c r="AM29" s="30" t="str">
        <f>'P13'!$E27</f>
        <v>N</v>
      </c>
      <c r="AN29" s="30" t="str">
        <f>'P14'!$E27</f>
        <v>N</v>
      </c>
      <c r="AO29" s="30" t="str">
        <f>'P15'!$E27</f>
        <v>N</v>
      </c>
      <c r="AP29" s="33">
        <f t="shared" si="11"/>
        <v>0</v>
      </c>
    </row>
    <row r="30" spans="1:42">
      <c r="A30">
        <v>4</v>
      </c>
      <c r="B30" s="30" t="str">
        <f>Critères!$B27</f>
        <v>4.11</v>
      </c>
      <c r="C30" s="30" t="str">
        <f>Critères!$A17</f>
        <v>MULTIMÉDIA</v>
      </c>
      <c r="D30" s="30" t="str">
        <f>'P01'!$D28</f>
        <v>C</v>
      </c>
      <c r="E30" s="30" t="str">
        <f>'P02'!$D28</f>
        <v>NA</v>
      </c>
      <c r="F30" s="30" t="str">
        <f>'P03'!$D28</f>
        <v>NA</v>
      </c>
      <c r="G30" s="30" t="str">
        <f>'P04'!$D28</f>
        <v>C</v>
      </c>
      <c r="H30" s="30" t="str">
        <f>'P05'!$D28</f>
        <v>NA</v>
      </c>
      <c r="I30" s="30" t="str">
        <f>'P06'!$D28</f>
        <v>NA</v>
      </c>
      <c r="J30" s="30" t="str">
        <f>'P07'!$D28</f>
        <v>NA</v>
      </c>
      <c r="K30" s="30" t="str">
        <f>'P08'!$D28</f>
        <v>C</v>
      </c>
      <c r="L30" s="30" t="str">
        <f>'P09'!$D28</f>
        <v>NA</v>
      </c>
      <c r="M30" s="30" t="str">
        <f>'P10'!$D28</f>
        <v>NA</v>
      </c>
      <c r="N30" s="30" t="str">
        <f>'P11'!$D28</f>
        <v>NA</v>
      </c>
      <c r="O30" s="30" t="str">
        <f>'P12'!$D28</f>
        <v>NA</v>
      </c>
      <c r="P30" s="30" t="str">
        <f>'P13'!$D28</f>
        <v>NA</v>
      </c>
      <c r="Q30" s="30" t="str">
        <f>'P14'!$D28</f>
        <v>NA</v>
      </c>
      <c r="R30" s="30" t="str">
        <f>'P15'!$D28</f>
        <v>NA</v>
      </c>
      <c r="S30" s="33">
        <f t="shared" si="6"/>
        <v>3</v>
      </c>
      <c r="T30" s="33">
        <f t="shared" si="7"/>
        <v>0</v>
      </c>
      <c r="U30" s="33">
        <f t="shared" si="8"/>
        <v>12</v>
      </c>
      <c r="V30" s="33">
        <f t="shared" si="9"/>
        <v>0</v>
      </c>
      <c r="W30" s="30" t="str">
        <f t="shared" si="10"/>
        <v>C</v>
      </c>
      <c r="X30">
        <v>4</v>
      </c>
      <c r="Y30" s="30" t="str">
        <f>Critères!$B27</f>
        <v>4.11</v>
      </c>
      <c r="Z30" s="30" t="str">
        <f>Critères!$A17</f>
        <v>MULTIMÉDIA</v>
      </c>
      <c r="AA30" s="30" t="str">
        <f>'P01'!$E28</f>
        <v>N</v>
      </c>
      <c r="AB30" s="30" t="str">
        <f>'P02'!$E28</f>
        <v>N</v>
      </c>
      <c r="AC30" s="30" t="str">
        <f>'P03'!$E28</f>
        <v>N</v>
      </c>
      <c r="AD30" s="30" t="str">
        <f>'P04'!$E28</f>
        <v>N</v>
      </c>
      <c r="AE30" s="30" t="str">
        <f>'P05'!$E28</f>
        <v>N</v>
      </c>
      <c r="AF30" s="30" t="str">
        <f>'P06'!$E28</f>
        <v>N</v>
      </c>
      <c r="AG30" s="30" t="str">
        <f>'P07'!$E28</f>
        <v>N</v>
      </c>
      <c r="AH30" s="30" t="str">
        <f>'P08'!$E28</f>
        <v>N</v>
      </c>
      <c r="AI30" s="30" t="str">
        <f>'P09'!$E28</f>
        <v>N</v>
      </c>
      <c r="AJ30" s="30" t="str">
        <f>'P10'!$E28</f>
        <v>N</v>
      </c>
      <c r="AK30" s="30" t="str">
        <f>'P11'!$E28</f>
        <v>N</v>
      </c>
      <c r="AL30" s="30" t="str">
        <f>'P12'!$E28</f>
        <v>N</v>
      </c>
      <c r="AM30" s="30" t="str">
        <f>'P13'!$E28</f>
        <v>N</v>
      </c>
      <c r="AN30" s="30" t="str">
        <f>'P14'!$E28</f>
        <v>N</v>
      </c>
      <c r="AO30" s="30" t="str">
        <f>'P15'!$E28</f>
        <v>N</v>
      </c>
      <c r="AP30" s="33">
        <f t="shared" si="11"/>
        <v>0</v>
      </c>
    </row>
    <row r="31" spans="1:42">
      <c r="A31">
        <v>4</v>
      </c>
      <c r="B31" s="30" t="str">
        <f>Critères!$B28</f>
        <v>4.12</v>
      </c>
      <c r="C31" s="30" t="str">
        <f>Critères!$A17</f>
        <v>MULTIMÉDIA</v>
      </c>
      <c r="D31" s="30" t="str">
        <f>'P01'!$D29</f>
        <v>C</v>
      </c>
      <c r="E31" s="30" t="str">
        <f>'P02'!$D29</f>
        <v>NA</v>
      </c>
      <c r="F31" s="30" t="str">
        <f>'P03'!$D29</f>
        <v>NA</v>
      </c>
      <c r="G31" s="30" t="str">
        <f>'P04'!$D29</f>
        <v>C</v>
      </c>
      <c r="H31" s="30" t="str">
        <f>'P05'!$D29</f>
        <v>NA</v>
      </c>
      <c r="I31" s="30" t="str">
        <f>'P06'!$D29</f>
        <v>NA</v>
      </c>
      <c r="J31" s="30" t="str">
        <f>'P07'!$D29</f>
        <v>NA</v>
      </c>
      <c r="K31" s="30" t="str">
        <f>'P08'!$D29</f>
        <v>C</v>
      </c>
      <c r="L31" s="30" t="str">
        <f>'P09'!$D29</f>
        <v>NA</v>
      </c>
      <c r="M31" s="30" t="str">
        <f>'P10'!$D29</f>
        <v>NA</v>
      </c>
      <c r="N31" s="30" t="str">
        <f>'P11'!$D29</f>
        <v>NA</v>
      </c>
      <c r="O31" s="30" t="str">
        <f>'P12'!$D29</f>
        <v>NA</v>
      </c>
      <c r="P31" s="30" t="str">
        <f>'P13'!$D29</f>
        <v>NA</v>
      </c>
      <c r="Q31" s="30" t="str">
        <f>'P14'!$D29</f>
        <v>NA</v>
      </c>
      <c r="R31" s="30" t="str">
        <f>'P15'!$D29</f>
        <v>NA</v>
      </c>
      <c r="S31" s="33">
        <f t="shared" si="6"/>
        <v>3</v>
      </c>
      <c r="T31" s="33">
        <f t="shared" si="7"/>
        <v>0</v>
      </c>
      <c r="U31" s="33">
        <f t="shared" si="8"/>
        <v>12</v>
      </c>
      <c r="V31" s="33">
        <f t="shared" si="9"/>
        <v>0</v>
      </c>
      <c r="W31" s="30" t="str">
        <f t="shared" si="10"/>
        <v>C</v>
      </c>
      <c r="X31">
        <v>4</v>
      </c>
      <c r="Y31" s="30" t="str">
        <f>Critères!$B28</f>
        <v>4.12</v>
      </c>
      <c r="Z31" s="30" t="str">
        <f>Critères!$A17</f>
        <v>MULTIMÉDIA</v>
      </c>
      <c r="AA31" s="30" t="str">
        <f>'P01'!$E29</f>
        <v>N</v>
      </c>
      <c r="AB31" s="30" t="str">
        <f>'P02'!$E29</f>
        <v>N</v>
      </c>
      <c r="AC31" s="30" t="str">
        <f>'P03'!$E29</f>
        <v>N</v>
      </c>
      <c r="AD31" s="30" t="str">
        <f>'P04'!$E29</f>
        <v>N</v>
      </c>
      <c r="AE31" s="30" t="str">
        <f>'P05'!$E29</f>
        <v>N</v>
      </c>
      <c r="AF31" s="30" t="str">
        <f>'P06'!$E29</f>
        <v>N</v>
      </c>
      <c r="AG31" s="30" t="str">
        <f>'P07'!$E29</f>
        <v>N</v>
      </c>
      <c r="AH31" s="30" t="str">
        <f>'P08'!$E29</f>
        <v>N</v>
      </c>
      <c r="AI31" s="30" t="str">
        <f>'P09'!$E29</f>
        <v>N</v>
      </c>
      <c r="AJ31" s="30" t="str">
        <f>'P10'!$E29</f>
        <v>N</v>
      </c>
      <c r="AK31" s="30" t="str">
        <f>'P11'!$E29</f>
        <v>N</v>
      </c>
      <c r="AL31" s="30" t="str">
        <f>'P12'!$E29</f>
        <v>N</v>
      </c>
      <c r="AM31" s="30" t="str">
        <f>'P13'!$E29</f>
        <v>N</v>
      </c>
      <c r="AN31" s="30" t="str">
        <f>'P14'!$E29</f>
        <v>N</v>
      </c>
      <c r="AO31" s="30" t="str">
        <f>'P15'!$E29</f>
        <v>N</v>
      </c>
      <c r="AP31" s="33">
        <f t="shared" si="11"/>
        <v>0</v>
      </c>
    </row>
    <row r="32" spans="1:42">
      <c r="A32">
        <v>4</v>
      </c>
      <c r="B32" s="30" t="str">
        <f>Critères!$B29</f>
        <v>4.13</v>
      </c>
      <c r="C32" s="30" t="str">
        <f>Critères!$A17</f>
        <v>MULTIMÉDIA</v>
      </c>
      <c r="D32" s="30" t="str">
        <f>'P01'!$D30</f>
        <v>C</v>
      </c>
      <c r="E32" s="30" t="str">
        <f>'P02'!$D30</f>
        <v>NA</v>
      </c>
      <c r="F32" s="30" t="str">
        <f>'P03'!$D30</f>
        <v>NA</v>
      </c>
      <c r="G32" s="30" t="str">
        <f>'P04'!$D30</f>
        <v>C</v>
      </c>
      <c r="H32" s="30" t="str">
        <f>'P05'!$D30</f>
        <v>NA</v>
      </c>
      <c r="I32" s="30" t="str">
        <f>'P06'!$D30</f>
        <v>NA</v>
      </c>
      <c r="J32" s="30" t="str">
        <f>'P07'!$D30</f>
        <v>NA</v>
      </c>
      <c r="K32" s="30" t="str">
        <f>'P08'!$D30</f>
        <v>C</v>
      </c>
      <c r="L32" s="30" t="str">
        <f>'P09'!$D30</f>
        <v>NA</v>
      </c>
      <c r="M32" s="30" t="str">
        <f>'P10'!$D30</f>
        <v>NA</v>
      </c>
      <c r="N32" s="30" t="str">
        <f>'P11'!$D30</f>
        <v>NA</v>
      </c>
      <c r="O32" s="30" t="str">
        <f>'P12'!$D30</f>
        <v>NA</v>
      </c>
      <c r="P32" s="30" t="str">
        <f>'P13'!$D30</f>
        <v>NA</v>
      </c>
      <c r="Q32" s="30" t="str">
        <f>'P14'!$D30</f>
        <v>NA</v>
      </c>
      <c r="R32" s="30" t="str">
        <f>'P15'!$D30</f>
        <v>NA</v>
      </c>
      <c r="S32" s="33">
        <f t="shared" si="6"/>
        <v>3</v>
      </c>
      <c r="T32" s="33">
        <f t="shared" si="7"/>
        <v>0</v>
      </c>
      <c r="U32" s="33">
        <f t="shared" si="8"/>
        <v>12</v>
      </c>
      <c r="V32" s="33">
        <f t="shared" si="9"/>
        <v>0</v>
      </c>
      <c r="W32" s="30" t="str">
        <f t="shared" si="10"/>
        <v>C</v>
      </c>
      <c r="X32">
        <v>4</v>
      </c>
      <c r="Y32" s="30" t="str">
        <f>Critères!$B29</f>
        <v>4.13</v>
      </c>
      <c r="Z32" s="30" t="str">
        <f>Critères!$A17</f>
        <v>MULTIMÉDIA</v>
      </c>
      <c r="AA32" s="30" t="str">
        <f>'P01'!$E30</f>
        <v>N</v>
      </c>
      <c r="AB32" s="30" t="str">
        <f>'P02'!$E30</f>
        <v>N</v>
      </c>
      <c r="AC32" s="30" t="str">
        <f>'P03'!$E30</f>
        <v>N</v>
      </c>
      <c r="AD32" s="30" t="str">
        <f>'P04'!$E30</f>
        <v>N</v>
      </c>
      <c r="AE32" s="30" t="str">
        <f>'P05'!$E30</f>
        <v>N</v>
      </c>
      <c r="AF32" s="30" t="str">
        <f>'P06'!$E30</f>
        <v>N</v>
      </c>
      <c r="AG32" s="30" t="str">
        <f>'P07'!$E30</f>
        <v>N</v>
      </c>
      <c r="AH32" s="30" t="str">
        <f>'P08'!$E30</f>
        <v>N</v>
      </c>
      <c r="AI32" s="30" t="str">
        <f>'P09'!$E30</f>
        <v>N</v>
      </c>
      <c r="AJ32" s="30" t="str">
        <f>'P10'!$E30</f>
        <v>N</v>
      </c>
      <c r="AK32" s="30" t="str">
        <f>'P11'!$E30</f>
        <v>N</v>
      </c>
      <c r="AL32" s="30" t="str">
        <f>'P12'!$E30</f>
        <v>N</v>
      </c>
      <c r="AM32" s="30" t="str">
        <f>'P13'!$E30</f>
        <v>N</v>
      </c>
      <c r="AN32" s="30" t="str">
        <f>'P14'!$E30</f>
        <v>N</v>
      </c>
      <c r="AO32" s="30" t="str">
        <f>'P15'!$E30</f>
        <v>N</v>
      </c>
      <c r="AP32" s="33">
        <f t="shared" si="11"/>
        <v>0</v>
      </c>
    </row>
    <row r="33" spans="1:42">
      <c r="A33" s="5"/>
      <c r="B33" s="36"/>
      <c r="C33" s="36"/>
      <c r="D33" s="36"/>
      <c r="E33" s="36"/>
      <c r="F33" s="36"/>
      <c r="G33" s="36"/>
      <c r="H33" s="36"/>
      <c r="I33" s="36"/>
      <c r="J33" s="36"/>
      <c r="K33" s="36"/>
      <c r="L33" s="36"/>
      <c r="M33" s="36"/>
      <c r="N33" s="36"/>
      <c r="O33" s="36"/>
      <c r="P33" s="36"/>
      <c r="Q33" s="36"/>
      <c r="R33" s="36"/>
      <c r="S33" s="37">
        <f>SUM(S20:S32)</f>
        <v>21</v>
      </c>
      <c r="T33" s="37">
        <f>SUM(T20:T32)</f>
        <v>6</v>
      </c>
      <c r="U33" s="37">
        <f>SUM(U20:U32)</f>
        <v>168</v>
      </c>
      <c r="V33" s="37">
        <f>SUM(V20:V32)</f>
        <v>0</v>
      </c>
      <c r="W33" s="36"/>
      <c r="X33" s="5"/>
      <c r="Y33" s="36"/>
      <c r="Z33" s="36"/>
      <c r="AA33" s="36"/>
      <c r="AB33" s="36"/>
      <c r="AC33" s="36"/>
      <c r="AD33" s="36"/>
      <c r="AE33" s="36"/>
      <c r="AF33" s="36"/>
      <c r="AG33" s="36"/>
      <c r="AH33" s="36"/>
      <c r="AI33" s="36"/>
      <c r="AJ33" s="36"/>
      <c r="AK33" s="36"/>
      <c r="AL33" s="36"/>
      <c r="AM33" s="36"/>
      <c r="AN33" s="36"/>
      <c r="AO33" s="36"/>
      <c r="AP33" s="37">
        <f>SUM(AP20:AP32)</f>
        <v>0</v>
      </c>
    </row>
    <row r="34" spans="1:42">
      <c r="A34">
        <v>5</v>
      </c>
      <c r="B34" s="30" t="str">
        <f>Critères!$B30</f>
        <v>5.1</v>
      </c>
      <c r="C34" s="30" t="str">
        <f>Critères!$A30</f>
        <v>TABLEAUX</v>
      </c>
      <c r="D34" s="30" t="str">
        <f>'P01'!$D31</f>
        <v>NA</v>
      </c>
      <c r="E34" s="30" t="str">
        <f>'P02'!$D31</f>
        <v>NA</v>
      </c>
      <c r="F34" s="30" t="str">
        <f>'P03'!$D31</f>
        <v>NA</v>
      </c>
      <c r="G34" s="30" t="str">
        <f>'P04'!$D31</f>
        <v>NA</v>
      </c>
      <c r="H34" s="30" t="str">
        <f>'P05'!$D31</f>
        <v>NA</v>
      </c>
      <c r="I34" s="30" t="str">
        <f>'P06'!$D31</f>
        <v>NA</v>
      </c>
      <c r="J34" s="30" t="str">
        <f>'P07'!$D31</f>
        <v>NA</v>
      </c>
      <c r="K34" s="30" t="str">
        <f>'P08'!$D31</f>
        <v>NA</v>
      </c>
      <c r="L34" s="30" t="str">
        <f>'P09'!$D31</f>
        <v>NA</v>
      </c>
      <c r="M34" s="30" t="str">
        <f>'P10'!$D31</f>
        <v>NA</v>
      </c>
      <c r="N34" s="30" t="str">
        <f>'P11'!$D31</f>
        <v>NA</v>
      </c>
      <c r="O34" s="30" t="str">
        <f>'P12'!$D31</f>
        <v>NA</v>
      </c>
      <c r="P34" s="30" t="str">
        <f>'P13'!$D31</f>
        <v>NA</v>
      </c>
      <c r="Q34" s="30" t="str">
        <f>'P14'!$D31</f>
        <v>NA</v>
      </c>
      <c r="R34" s="30" t="str">
        <f>'P15'!$D31</f>
        <v>NA</v>
      </c>
      <c r="S34" s="33">
        <f t="shared" ref="S34:S41" si="12">COUNTIF(D34:R34,"C")</f>
        <v>0</v>
      </c>
      <c r="T34" s="33">
        <f t="shared" ref="T34:T41" si="13">COUNTIF(D34:R34,"NC")</f>
        <v>0</v>
      </c>
      <c r="U34" s="33">
        <f t="shared" ref="U34:U41" si="14">COUNTIF(D34:R34,"NA")</f>
        <v>15</v>
      </c>
      <c r="V34" s="33">
        <f t="shared" ref="V34:V41" si="15">COUNTIF(D34:R34,"NT")</f>
        <v>0</v>
      </c>
      <c r="W34" s="30" t="str">
        <f t="shared" ref="W34:W41" si="16">IF(T34&gt;0,"NC",IF(S34&gt;0,"C",IF(V34&gt;0,"NT","NA")))</f>
        <v>NA</v>
      </c>
      <c r="X34">
        <v>5</v>
      </c>
      <c r="Y34" s="30" t="str">
        <f>Critères!$B30</f>
        <v>5.1</v>
      </c>
      <c r="Z34" s="30" t="str">
        <f>Critères!$A30</f>
        <v>TABLEAUX</v>
      </c>
      <c r="AA34" s="30" t="str">
        <f>'P01'!$E31</f>
        <v>N</v>
      </c>
      <c r="AB34" s="30" t="str">
        <f>'P02'!$E31</f>
        <v>N</v>
      </c>
      <c r="AC34" s="30" t="str">
        <f>'P03'!$E31</f>
        <v>N</v>
      </c>
      <c r="AD34" s="30" t="str">
        <f>'P04'!$E31</f>
        <v>N</v>
      </c>
      <c r="AE34" s="30" t="str">
        <f>'P05'!$E31</f>
        <v>N</v>
      </c>
      <c r="AF34" s="30" t="str">
        <f>'P06'!$E31</f>
        <v>N</v>
      </c>
      <c r="AG34" s="30" t="str">
        <f>'P07'!$E31</f>
        <v>N</v>
      </c>
      <c r="AH34" s="30" t="str">
        <f>'P08'!$E31</f>
        <v>N</v>
      </c>
      <c r="AI34" s="30" t="str">
        <f>'P09'!$E31</f>
        <v>N</v>
      </c>
      <c r="AJ34" s="30" t="str">
        <f>'P10'!$E31</f>
        <v>N</v>
      </c>
      <c r="AK34" s="30" t="str">
        <f>'P11'!$E31</f>
        <v>N</v>
      </c>
      <c r="AL34" s="30" t="str">
        <f>'P12'!$E31</f>
        <v>N</v>
      </c>
      <c r="AM34" s="30" t="str">
        <f>'P13'!$E31</f>
        <v>N</v>
      </c>
      <c r="AN34" s="30" t="str">
        <f>'P14'!$E31</f>
        <v>N</v>
      </c>
      <c r="AO34" s="30" t="str">
        <f>'P15'!$E31</f>
        <v>N</v>
      </c>
      <c r="AP34" s="33">
        <f t="shared" ref="AP34:AP41" si="17">COUNTIF(AA34:AO34,"D")</f>
        <v>0</v>
      </c>
    </row>
    <row r="35" spans="1:42">
      <c r="A35">
        <v>5</v>
      </c>
      <c r="B35" s="30" t="str">
        <f>Critères!$B31</f>
        <v>5.2</v>
      </c>
      <c r="C35" s="30" t="str">
        <f>Critères!$A30</f>
        <v>TABLEAUX</v>
      </c>
      <c r="D35" s="30" t="str">
        <f>'P01'!$D32</f>
        <v>NA</v>
      </c>
      <c r="E35" s="30" t="str">
        <f>'P02'!$D32</f>
        <v>NA</v>
      </c>
      <c r="F35" s="30" t="str">
        <f>'P03'!$D32</f>
        <v>NA</v>
      </c>
      <c r="G35" s="30" t="str">
        <f>'P04'!$D32</f>
        <v>NA</v>
      </c>
      <c r="H35" s="30" t="str">
        <f>'P05'!$D32</f>
        <v>NA</v>
      </c>
      <c r="I35" s="30" t="str">
        <f>'P06'!$D32</f>
        <v>NA</v>
      </c>
      <c r="J35" s="30" t="str">
        <f>'P07'!$D32</f>
        <v>NA</v>
      </c>
      <c r="K35" s="30" t="str">
        <f>'P08'!$D32</f>
        <v>NA</v>
      </c>
      <c r="L35" s="30" t="str">
        <f>'P09'!$D32</f>
        <v>NA</v>
      </c>
      <c r="M35" s="30" t="str">
        <f>'P10'!$D32</f>
        <v>NA</v>
      </c>
      <c r="N35" s="30" t="str">
        <f>'P11'!$D32</f>
        <v>NA</v>
      </c>
      <c r="O35" s="30" t="str">
        <f>'P12'!$D32</f>
        <v>NA</v>
      </c>
      <c r="P35" s="30" t="str">
        <f>'P13'!$D32</f>
        <v>NA</v>
      </c>
      <c r="Q35" s="30" t="str">
        <f>'P14'!$D32</f>
        <v>NA</v>
      </c>
      <c r="R35" s="30" t="str">
        <f>'P15'!$D32</f>
        <v>NA</v>
      </c>
      <c r="S35" s="33">
        <f t="shared" si="12"/>
        <v>0</v>
      </c>
      <c r="T35" s="33">
        <f t="shared" si="13"/>
        <v>0</v>
      </c>
      <c r="U35" s="33">
        <f t="shared" si="14"/>
        <v>15</v>
      </c>
      <c r="V35" s="33">
        <f t="shared" si="15"/>
        <v>0</v>
      </c>
      <c r="W35" s="30" t="str">
        <f t="shared" si="16"/>
        <v>NA</v>
      </c>
      <c r="X35">
        <v>5</v>
      </c>
      <c r="Y35" s="30" t="str">
        <f>Critères!$B31</f>
        <v>5.2</v>
      </c>
      <c r="Z35" s="30" t="str">
        <f>Critères!$A30</f>
        <v>TABLEAUX</v>
      </c>
      <c r="AA35" s="30" t="str">
        <f>'P01'!$E32</f>
        <v>N</v>
      </c>
      <c r="AB35" s="30" t="str">
        <f>'P02'!$E32</f>
        <v>N</v>
      </c>
      <c r="AC35" s="30" t="str">
        <f>'P03'!$E32</f>
        <v>N</v>
      </c>
      <c r="AD35" s="30" t="str">
        <f>'P04'!$E32</f>
        <v>N</v>
      </c>
      <c r="AE35" s="30" t="str">
        <f>'P05'!$E32</f>
        <v>N</v>
      </c>
      <c r="AF35" s="30" t="str">
        <f>'P06'!$E32</f>
        <v>N</v>
      </c>
      <c r="AG35" s="30" t="str">
        <f>'P07'!$E32</f>
        <v>N</v>
      </c>
      <c r="AH35" s="30" t="str">
        <f>'P08'!$E32</f>
        <v>N</v>
      </c>
      <c r="AI35" s="30" t="str">
        <f>'P09'!$E32</f>
        <v>N</v>
      </c>
      <c r="AJ35" s="30" t="str">
        <f>'P10'!$E32</f>
        <v>N</v>
      </c>
      <c r="AK35" s="30" t="str">
        <f>'P11'!$E32</f>
        <v>N</v>
      </c>
      <c r="AL35" s="30" t="str">
        <f>'P12'!$E32</f>
        <v>N</v>
      </c>
      <c r="AM35" s="30" t="str">
        <f>'P13'!$E32</f>
        <v>N</v>
      </c>
      <c r="AN35" s="30" t="str">
        <f>'P14'!$E32</f>
        <v>N</v>
      </c>
      <c r="AO35" s="30" t="str">
        <f>'P15'!$E32</f>
        <v>N</v>
      </c>
      <c r="AP35" s="33">
        <f t="shared" si="17"/>
        <v>0</v>
      </c>
    </row>
    <row r="36" spans="1:42">
      <c r="A36">
        <v>5</v>
      </c>
      <c r="B36" s="30" t="str">
        <f>Critères!$B32</f>
        <v>5.3</v>
      </c>
      <c r="C36" s="30" t="str">
        <f>Critères!$A30</f>
        <v>TABLEAUX</v>
      </c>
      <c r="D36" s="30" t="str">
        <f>'P01'!$D33</f>
        <v>NA</v>
      </c>
      <c r="E36" s="30" t="str">
        <f>'P02'!$D33</f>
        <v>NA</v>
      </c>
      <c r="F36" s="30" t="str">
        <f>'P03'!$D33</f>
        <v>NA</v>
      </c>
      <c r="G36" s="30" t="str">
        <f>'P04'!$D33</f>
        <v>NA</v>
      </c>
      <c r="H36" s="30" t="str">
        <f>'P05'!$D33</f>
        <v>NA</v>
      </c>
      <c r="I36" s="30" t="str">
        <f>'P06'!$D33</f>
        <v>C</v>
      </c>
      <c r="J36" s="30" t="str">
        <f>'P07'!$D33</f>
        <v>NA</v>
      </c>
      <c r="K36" s="30" t="str">
        <f>'P08'!$D33</f>
        <v>NA</v>
      </c>
      <c r="L36" s="30" t="str">
        <f>'P09'!$D33</f>
        <v>NA</v>
      </c>
      <c r="M36" s="30" t="str">
        <f>'P10'!$D33</f>
        <v>NA</v>
      </c>
      <c r="N36" s="30" t="str">
        <f>'P11'!$D33</f>
        <v>NA</v>
      </c>
      <c r="O36" s="30" t="str">
        <f>'P12'!$D33</f>
        <v>NA</v>
      </c>
      <c r="P36" s="30" t="str">
        <f>'P13'!$D33</f>
        <v>NA</v>
      </c>
      <c r="Q36" s="30" t="str">
        <f>'P14'!$D33</f>
        <v>NA</v>
      </c>
      <c r="R36" s="30" t="str">
        <f>'P15'!$D33</f>
        <v>NA</v>
      </c>
      <c r="S36" s="33">
        <f t="shared" si="12"/>
        <v>1</v>
      </c>
      <c r="T36" s="33">
        <f t="shared" si="13"/>
        <v>0</v>
      </c>
      <c r="U36" s="33">
        <f t="shared" si="14"/>
        <v>14</v>
      </c>
      <c r="V36" s="33">
        <f t="shared" si="15"/>
        <v>0</v>
      </c>
      <c r="W36" s="30" t="str">
        <f t="shared" si="16"/>
        <v>C</v>
      </c>
      <c r="X36">
        <v>5</v>
      </c>
      <c r="Y36" s="30" t="str">
        <f>Critères!$B32</f>
        <v>5.3</v>
      </c>
      <c r="Z36" s="30" t="str">
        <f>Critères!$A30</f>
        <v>TABLEAUX</v>
      </c>
      <c r="AA36" s="30" t="str">
        <f>'P01'!$E33</f>
        <v>N</v>
      </c>
      <c r="AB36" s="30" t="str">
        <f>'P02'!$E33</f>
        <v>N</v>
      </c>
      <c r="AC36" s="30" t="str">
        <f>'P03'!$E33</f>
        <v>N</v>
      </c>
      <c r="AD36" s="30" t="str">
        <f>'P04'!$E33</f>
        <v>N</v>
      </c>
      <c r="AE36" s="30" t="str">
        <f>'P05'!$E33</f>
        <v>N</v>
      </c>
      <c r="AF36" s="30" t="str">
        <f>'P06'!$E33</f>
        <v>N</v>
      </c>
      <c r="AG36" s="30" t="str">
        <f>'P07'!$E33</f>
        <v>N</v>
      </c>
      <c r="AH36" s="30" t="str">
        <f>'P08'!$E33</f>
        <v>N</v>
      </c>
      <c r="AI36" s="30" t="str">
        <f>'P09'!$E33</f>
        <v>N</v>
      </c>
      <c r="AJ36" s="30" t="str">
        <f>'P10'!$E33</f>
        <v>N</v>
      </c>
      <c r="AK36" s="30" t="str">
        <f>'P11'!$E33</f>
        <v>N</v>
      </c>
      <c r="AL36" s="30" t="str">
        <f>'P12'!$E33</f>
        <v>N</v>
      </c>
      <c r="AM36" s="30" t="str">
        <f>'P13'!$E33</f>
        <v>N</v>
      </c>
      <c r="AN36" s="30" t="str">
        <f>'P14'!$E33</f>
        <v>N</v>
      </c>
      <c r="AO36" s="30" t="str">
        <f>'P15'!$E33</f>
        <v>N</v>
      </c>
      <c r="AP36" s="33">
        <f t="shared" si="17"/>
        <v>0</v>
      </c>
    </row>
    <row r="37" spans="1:42">
      <c r="A37">
        <v>5</v>
      </c>
      <c r="B37" s="30" t="str">
        <f>Critères!$B33</f>
        <v>5.4</v>
      </c>
      <c r="C37" s="30" t="str">
        <f>Critères!$A30</f>
        <v>TABLEAUX</v>
      </c>
      <c r="D37" s="30" t="str">
        <f>'P01'!$D34</f>
        <v>NA</v>
      </c>
      <c r="E37" s="30" t="str">
        <f>'P02'!$D34</f>
        <v>NA</v>
      </c>
      <c r="F37" s="30" t="str">
        <f>'P03'!$D34</f>
        <v>NA</v>
      </c>
      <c r="G37" s="30" t="str">
        <f>'P04'!$D34</f>
        <v>NA</v>
      </c>
      <c r="H37" s="30" t="str">
        <f>'P05'!$D34</f>
        <v>NA</v>
      </c>
      <c r="I37" s="30" t="str">
        <f>'P06'!$D34</f>
        <v>NA</v>
      </c>
      <c r="J37" s="30" t="str">
        <f>'P07'!$D34</f>
        <v>NA</v>
      </c>
      <c r="K37" s="30" t="str">
        <f>'P08'!$D34</f>
        <v>NA</v>
      </c>
      <c r="L37" s="30" t="str">
        <f>'P09'!$D34</f>
        <v>NA</v>
      </c>
      <c r="M37" s="30" t="str">
        <f>'P10'!$D34</f>
        <v>NA</v>
      </c>
      <c r="N37" s="30" t="str">
        <f>'P11'!$D34</f>
        <v>NA</v>
      </c>
      <c r="O37" s="30" t="str">
        <f>'P12'!$D34</f>
        <v>NA</v>
      </c>
      <c r="P37" s="30" t="str">
        <f>'P13'!$D34</f>
        <v>NA</v>
      </c>
      <c r="Q37" s="30" t="str">
        <f>'P14'!$D34</f>
        <v>NA</v>
      </c>
      <c r="R37" s="30" t="str">
        <f>'P15'!$D34</f>
        <v>NA</v>
      </c>
      <c r="S37" s="33">
        <f t="shared" si="12"/>
        <v>0</v>
      </c>
      <c r="T37" s="33">
        <f t="shared" si="13"/>
        <v>0</v>
      </c>
      <c r="U37" s="33">
        <f t="shared" si="14"/>
        <v>15</v>
      </c>
      <c r="V37" s="33">
        <f t="shared" si="15"/>
        <v>0</v>
      </c>
      <c r="W37" s="30" t="str">
        <f t="shared" si="16"/>
        <v>NA</v>
      </c>
      <c r="X37">
        <v>5</v>
      </c>
      <c r="Y37" s="30" t="str">
        <f>Critères!$B33</f>
        <v>5.4</v>
      </c>
      <c r="Z37" s="30" t="str">
        <f>Critères!$A30</f>
        <v>TABLEAUX</v>
      </c>
      <c r="AA37" s="30" t="str">
        <f>'P01'!$E34</f>
        <v>N</v>
      </c>
      <c r="AB37" s="30" t="str">
        <f>'P02'!$E34</f>
        <v>N</v>
      </c>
      <c r="AC37" s="30" t="str">
        <f>'P03'!$E34</f>
        <v>N</v>
      </c>
      <c r="AD37" s="30" t="str">
        <f>'P04'!$E34</f>
        <v>N</v>
      </c>
      <c r="AE37" s="30" t="str">
        <f>'P05'!$E34</f>
        <v>N</v>
      </c>
      <c r="AF37" s="30" t="str">
        <f>'P06'!$E34</f>
        <v>N</v>
      </c>
      <c r="AG37" s="30" t="str">
        <f>'P07'!$E34</f>
        <v>N</v>
      </c>
      <c r="AH37" s="30" t="str">
        <f>'P08'!$E34</f>
        <v>N</v>
      </c>
      <c r="AI37" s="30" t="str">
        <f>'P09'!$E34</f>
        <v>N</v>
      </c>
      <c r="AJ37" s="30" t="str">
        <f>'P10'!$E34</f>
        <v>N</v>
      </c>
      <c r="AK37" s="30" t="str">
        <f>'P11'!$E34</f>
        <v>N</v>
      </c>
      <c r="AL37" s="30" t="str">
        <f>'P12'!$E34</f>
        <v>N</v>
      </c>
      <c r="AM37" s="30" t="str">
        <f>'P13'!$E34</f>
        <v>N</v>
      </c>
      <c r="AN37" s="30" t="str">
        <f>'P14'!$E34</f>
        <v>N</v>
      </c>
      <c r="AO37" s="30" t="str">
        <f>'P15'!$E34</f>
        <v>N</v>
      </c>
      <c r="AP37" s="33">
        <f t="shared" si="17"/>
        <v>0</v>
      </c>
    </row>
    <row r="38" spans="1:42">
      <c r="A38">
        <v>5</v>
      </c>
      <c r="B38" s="30" t="str">
        <f>Critères!$B34</f>
        <v>5.5</v>
      </c>
      <c r="C38" s="30" t="str">
        <f>Critères!$A30</f>
        <v>TABLEAUX</v>
      </c>
      <c r="D38" s="30" t="str">
        <f>'P01'!$D35</f>
        <v>NA</v>
      </c>
      <c r="E38" s="30" t="str">
        <f>'P02'!$D35</f>
        <v>NA</v>
      </c>
      <c r="F38" s="30" t="str">
        <f>'P03'!$D35</f>
        <v>NA</v>
      </c>
      <c r="G38" s="30" t="str">
        <f>'P04'!$D35</f>
        <v>NA</v>
      </c>
      <c r="H38" s="30" t="str">
        <f>'P05'!$D35</f>
        <v>NA</v>
      </c>
      <c r="I38" s="30" t="str">
        <f>'P06'!$D35</f>
        <v>NA</v>
      </c>
      <c r="J38" s="30" t="str">
        <f>'P07'!$D35</f>
        <v>NA</v>
      </c>
      <c r="K38" s="30" t="str">
        <f>'P08'!$D35</f>
        <v>NA</v>
      </c>
      <c r="L38" s="30" t="str">
        <f>'P09'!$D35</f>
        <v>NA</v>
      </c>
      <c r="M38" s="30" t="str">
        <f>'P10'!$D35</f>
        <v>NA</v>
      </c>
      <c r="N38" s="30" t="str">
        <f>'P11'!$D35</f>
        <v>NA</v>
      </c>
      <c r="O38" s="30" t="str">
        <f>'P12'!$D35</f>
        <v>NA</v>
      </c>
      <c r="P38" s="30" t="str">
        <f>'P13'!$D35</f>
        <v>NA</v>
      </c>
      <c r="Q38" s="30" t="str">
        <f>'P14'!$D35</f>
        <v>NA</v>
      </c>
      <c r="R38" s="30" t="str">
        <f>'P15'!$D35</f>
        <v>NA</v>
      </c>
      <c r="S38" s="33">
        <f t="shared" si="12"/>
        <v>0</v>
      </c>
      <c r="T38" s="33">
        <f t="shared" si="13"/>
        <v>0</v>
      </c>
      <c r="U38" s="33">
        <f t="shared" si="14"/>
        <v>15</v>
      </c>
      <c r="V38" s="33">
        <f t="shared" si="15"/>
        <v>0</v>
      </c>
      <c r="W38" s="30" t="str">
        <f t="shared" si="16"/>
        <v>NA</v>
      </c>
      <c r="X38">
        <v>5</v>
      </c>
      <c r="Y38" s="30" t="str">
        <f>Critères!$B34</f>
        <v>5.5</v>
      </c>
      <c r="Z38" s="30" t="str">
        <f>Critères!$A30</f>
        <v>TABLEAUX</v>
      </c>
      <c r="AA38" s="30" t="str">
        <f>'P01'!$E35</f>
        <v>N</v>
      </c>
      <c r="AB38" s="30" t="str">
        <f>'P02'!$E35</f>
        <v>N</v>
      </c>
      <c r="AC38" s="30" t="str">
        <f>'P03'!$E35</f>
        <v>N</v>
      </c>
      <c r="AD38" s="30" t="str">
        <f>'P04'!$E35</f>
        <v>N</v>
      </c>
      <c r="AE38" s="30" t="str">
        <f>'P05'!$E35</f>
        <v>N</v>
      </c>
      <c r="AF38" s="30" t="str">
        <f>'P06'!$E35</f>
        <v>N</v>
      </c>
      <c r="AG38" s="30" t="str">
        <f>'P07'!$E35</f>
        <v>N</v>
      </c>
      <c r="AH38" s="30" t="str">
        <f>'P08'!$E35</f>
        <v>N</v>
      </c>
      <c r="AI38" s="30" t="str">
        <f>'P09'!$E35</f>
        <v>N</v>
      </c>
      <c r="AJ38" s="30" t="str">
        <f>'P10'!$E35</f>
        <v>N</v>
      </c>
      <c r="AK38" s="30" t="str">
        <f>'P11'!$E35</f>
        <v>N</v>
      </c>
      <c r="AL38" s="30" t="str">
        <f>'P12'!$E35</f>
        <v>N</v>
      </c>
      <c r="AM38" s="30" t="str">
        <f>'P13'!$E35</f>
        <v>N</v>
      </c>
      <c r="AN38" s="30" t="str">
        <f>'P14'!$E35</f>
        <v>N</v>
      </c>
      <c r="AO38" s="30" t="str">
        <f>'P15'!$E35</f>
        <v>N</v>
      </c>
      <c r="AP38" s="33">
        <f t="shared" si="17"/>
        <v>0</v>
      </c>
    </row>
    <row r="39" spans="1:42">
      <c r="A39">
        <v>5</v>
      </c>
      <c r="B39" s="30" t="str">
        <f>Critères!$B35</f>
        <v>5.6</v>
      </c>
      <c r="C39" s="30" t="str">
        <f>Critères!$A30</f>
        <v>TABLEAUX</v>
      </c>
      <c r="D39" s="30" t="str">
        <f>'P01'!$D36</f>
        <v>NA</v>
      </c>
      <c r="E39" s="30" t="str">
        <f>'P02'!$D36</f>
        <v>NA</v>
      </c>
      <c r="F39" s="30" t="str">
        <f>'P03'!$D36</f>
        <v>NA</v>
      </c>
      <c r="G39" s="30" t="str">
        <f>'P04'!$D36</f>
        <v>NA</v>
      </c>
      <c r="H39" s="30" t="str">
        <f>'P05'!$D36</f>
        <v>NA</v>
      </c>
      <c r="I39" s="30" t="str">
        <f>'P06'!$D36</f>
        <v>NA</v>
      </c>
      <c r="J39" s="30" t="str">
        <f>'P07'!$D36</f>
        <v>NA</v>
      </c>
      <c r="K39" s="30" t="str">
        <f>'P08'!$D36</f>
        <v>NA</v>
      </c>
      <c r="L39" s="30" t="str">
        <f>'P09'!$D36</f>
        <v>NA</v>
      </c>
      <c r="M39" s="30" t="str">
        <f>'P10'!$D36</f>
        <v>NA</v>
      </c>
      <c r="N39" s="30" t="str">
        <f>'P11'!$D36</f>
        <v>NA</v>
      </c>
      <c r="O39" s="30" t="str">
        <f>'P12'!$D36</f>
        <v>NA</v>
      </c>
      <c r="P39" s="30" t="str">
        <f>'P13'!$D36</f>
        <v>NA</v>
      </c>
      <c r="Q39" s="30" t="str">
        <f>'P14'!$D36</f>
        <v>NA</v>
      </c>
      <c r="R39" s="30" t="str">
        <f>'P15'!$D36</f>
        <v>NA</v>
      </c>
      <c r="S39" s="33">
        <f t="shared" si="12"/>
        <v>0</v>
      </c>
      <c r="T39" s="33">
        <f t="shared" si="13"/>
        <v>0</v>
      </c>
      <c r="U39" s="33">
        <f t="shared" si="14"/>
        <v>15</v>
      </c>
      <c r="V39" s="33">
        <f t="shared" si="15"/>
        <v>0</v>
      </c>
      <c r="W39" s="30" t="str">
        <f t="shared" si="16"/>
        <v>NA</v>
      </c>
      <c r="X39">
        <v>5</v>
      </c>
      <c r="Y39" s="30" t="str">
        <f>Critères!$B35</f>
        <v>5.6</v>
      </c>
      <c r="Z39" s="30" t="str">
        <f>Critères!$A30</f>
        <v>TABLEAUX</v>
      </c>
      <c r="AA39" s="30" t="str">
        <f>'P01'!$E36</f>
        <v>N</v>
      </c>
      <c r="AB39" s="30" t="str">
        <f>'P02'!$E36</f>
        <v>N</v>
      </c>
      <c r="AC39" s="30" t="str">
        <f>'P03'!$E36</f>
        <v>N</v>
      </c>
      <c r="AD39" s="30" t="str">
        <f>'P04'!$E36</f>
        <v>N</v>
      </c>
      <c r="AE39" s="30" t="str">
        <f>'P05'!$E36</f>
        <v>N</v>
      </c>
      <c r="AF39" s="30" t="str">
        <f>'P06'!$E36</f>
        <v>N</v>
      </c>
      <c r="AG39" s="30" t="str">
        <f>'P07'!$E36</f>
        <v>N</v>
      </c>
      <c r="AH39" s="30" t="str">
        <f>'P08'!$E36</f>
        <v>N</v>
      </c>
      <c r="AI39" s="30" t="str">
        <f>'P09'!$E36</f>
        <v>N</v>
      </c>
      <c r="AJ39" s="30" t="str">
        <f>'P10'!$E36</f>
        <v>N</v>
      </c>
      <c r="AK39" s="30" t="str">
        <f>'P11'!$E36</f>
        <v>N</v>
      </c>
      <c r="AL39" s="30" t="str">
        <f>'P12'!$E36</f>
        <v>N</v>
      </c>
      <c r="AM39" s="30" t="str">
        <f>'P13'!$E36</f>
        <v>N</v>
      </c>
      <c r="AN39" s="30" t="str">
        <f>'P14'!$E36</f>
        <v>N</v>
      </c>
      <c r="AO39" s="30" t="str">
        <f>'P15'!$E36</f>
        <v>N</v>
      </c>
      <c r="AP39" s="33">
        <f t="shared" si="17"/>
        <v>0</v>
      </c>
    </row>
    <row r="40" spans="1:42">
      <c r="A40">
        <v>5</v>
      </c>
      <c r="B40" s="30" t="str">
        <f>Critères!$B36</f>
        <v>5.7</v>
      </c>
      <c r="C40" s="30" t="str">
        <f>Critères!$A30</f>
        <v>TABLEAUX</v>
      </c>
      <c r="D40" s="30" t="str">
        <f>'P01'!$D37</f>
        <v>NA</v>
      </c>
      <c r="E40" s="30" t="str">
        <f>'P02'!$D37</f>
        <v>NA</v>
      </c>
      <c r="F40" s="30" t="str">
        <f>'P03'!$D37</f>
        <v>NA</v>
      </c>
      <c r="G40" s="30" t="str">
        <f>'P04'!$D37</f>
        <v>NA</v>
      </c>
      <c r="H40" s="30" t="str">
        <f>'P05'!$D37</f>
        <v>NA</v>
      </c>
      <c r="I40" s="30" t="str">
        <f>'P06'!$D37</f>
        <v>NA</v>
      </c>
      <c r="J40" s="30" t="str">
        <f>'P07'!$D37</f>
        <v>NA</v>
      </c>
      <c r="K40" s="30" t="str">
        <f>'P08'!$D37</f>
        <v>NA</v>
      </c>
      <c r="L40" s="30" t="str">
        <f>'P09'!$D37</f>
        <v>NA</v>
      </c>
      <c r="M40" s="30" t="str">
        <f>'P10'!$D37</f>
        <v>NA</v>
      </c>
      <c r="N40" s="30" t="str">
        <f>'P11'!$D37</f>
        <v>NA</v>
      </c>
      <c r="O40" s="30" t="str">
        <f>'P12'!$D37</f>
        <v>NA</v>
      </c>
      <c r="P40" s="30" t="str">
        <f>'P13'!$D37</f>
        <v>NA</v>
      </c>
      <c r="Q40" s="30" t="str">
        <f>'P14'!$D37</f>
        <v>NA</v>
      </c>
      <c r="R40" s="30" t="str">
        <f>'P15'!$D37</f>
        <v>NA</v>
      </c>
      <c r="S40" s="33">
        <f t="shared" si="12"/>
        <v>0</v>
      </c>
      <c r="T40" s="33">
        <f t="shared" si="13"/>
        <v>0</v>
      </c>
      <c r="U40" s="33">
        <f t="shared" si="14"/>
        <v>15</v>
      </c>
      <c r="V40" s="33">
        <f t="shared" si="15"/>
        <v>0</v>
      </c>
      <c r="W40" s="30" t="str">
        <f t="shared" si="16"/>
        <v>NA</v>
      </c>
      <c r="X40">
        <v>5</v>
      </c>
      <c r="Y40" s="30" t="str">
        <f>Critères!$B36</f>
        <v>5.7</v>
      </c>
      <c r="Z40" s="30" t="str">
        <f>Critères!$A30</f>
        <v>TABLEAUX</v>
      </c>
      <c r="AA40" s="30" t="str">
        <f>'P01'!$E37</f>
        <v>N</v>
      </c>
      <c r="AB40" s="30" t="str">
        <f>'P02'!$E37</f>
        <v>N</v>
      </c>
      <c r="AC40" s="30" t="str">
        <f>'P03'!$E37</f>
        <v>N</v>
      </c>
      <c r="AD40" s="30" t="str">
        <f>'P04'!$E37</f>
        <v>N</v>
      </c>
      <c r="AE40" s="30" t="str">
        <f>'P05'!$E37</f>
        <v>N</v>
      </c>
      <c r="AF40" s="30" t="str">
        <f>'P06'!$E37</f>
        <v>N</v>
      </c>
      <c r="AG40" s="30" t="str">
        <f>'P07'!$E37</f>
        <v>N</v>
      </c>
      <c r="AH40" s="30" t="str">
        <f>'P08'!$E37</f>
        <v>N</v>
      </c>
      <c r="AI40" s="30" t="str">
        <f>'P09'!$E37</f>
        <v>N</v>
      </c>
      <c r="AJ40" s="30" t="str">
        <f>'P10'!$E37</f>
        <v>N</v>
      </c>
      <c r="AK40" s="30" t="str">
        <f>'P11'!$E37</f>
        <v>N</v>
      </c>
      <c r="AL40" s="30" t="str">
        <f>'P12'!$E37</f>
        <v>N</v>
      </c>
      <c r="AM40" s="30" t="str">
        <f>'P13'!$E37</f>
        <v>N</v>
      </c>
      <c r="AN40" s="30" t="str">
        <f>'P14'!$E37</f>
        <v>N</v>
      </c>
      <c r="AO40" s="30" t="str">
        <f>'P15'!$E37</f>
        <v>N</v>
      </c>
      <c r="AP40" s="33">
        <f t="shared" si="17"/>
        <v>0</v>
      </c>
    </row>
    <row r="41" spans="1:42">
      <c r="A41">
        <v>5</v>
      </c>
      <c r="B41" s="30" t="str">
        <f>Critères!$B37</f>
        <v>5.8</v>
      </c>
      <c r="C41" s="30" t="str">
        <f>Critères!$A30</f>
        <v>TABLEAUX</v>
      </c>
      <c r="D41" s="30" t="str">
        <f>'P01'!$D38</f>
        <v>NA</v>
      </c>
      <c r="E41" s="30" t="str">
        <f>'P02'!$D38</f>
        <v>NA</v>
      </c>
      <c r="F41" s="30" t="str">
        <f>'P03'!$D38</f>
        <v>NA</v>
      </c>
      <c r="G41" s="30" t="str">
        <f>'P04'!$D38</f>
        <v>NA</v>
      </c>
      <c r="H41" s="30" t="str">
        <f>'P05'!$D38</f>
        <v>NA</v>
      </c>
      <c r="I41" s="30" t="str">
        <f>'P06'!$D38</f>
        <v>NA</v>
      </c>
      <c r="J41" s="30" t="str">
        <f>'P07'!$D38</f>
        <v>NA</v>
      </c>
      <c r="K41" s="30" t="str">
        <f>'P08'!$D38</f>
        <v>NA</v>
      </c>
      <c r="L41" s="30" t="str">
        <f>'P09'!$D38</f>
        <v>NA</v>
      </c>
      <c r="M41" s="30" t="str">
        <f>'P10'!$D38</f>
        <v>NA</v>
      </c>
      <c r="N41" s="30" t="str">
        <f>'P11'!$D38</f>
        <v>NA</v>
      </c>
      <c r="O41" s="30" t="str">
        <f>'P12'!$D38</f>
        <v>NA</v>
      </c>
      <c r="P41" s="30" t="str">
        <f>'P13'!$D38</f>
        <v>NA</v>
      </c>
      <c r="Q41" s="30" t="str">
        <f>'P14'!$D38</f>
        <v>NA</v>
      </c>
      <c r="R41" s="30" t="str">
        <f>'P15'!$D38</f>
        <v>NA</v>
      </c>
      <c r="S41" s="33">
        <f t="shared" si="12"/>
        <v>0</v>
      </c>
      <c r="T41" s="33">
        <f t="shared" si="13"/>
        <v>0</v>
      </c>
      <c r="U41" s="33">
        <f t="shared" si="14"/>
        <v>15</v>
      </c>
      <c r="V41" s="33">
        <f t="shared" si="15"/>
        <v>0</v>
      </c>
      <c r="W41" s="30" t="str">
        <f t="shared" si="16"/>
        <v>NA</v>
      </c>
      <c r="X41">
        <v>5</v>
      </c>
      <c r="Y41" s="30" t="str">
        <f>Critères!$B37</f>
        <v>5.8</v>
      </c>
      <c r="Z41" s="30" t="str">
        <f>Critères!$A30</f>
        <v>TABLEAUX</v>
      </c>
      <c r="AA41" s="30" t="str">
        <f>'P01'!$E38</f>
        <v>N</v>
      </c>
      <c r="AB41" s="30" t="str">
        <f>'P02'!$E38</f>
        <v>N</v>
      </c>
      <c r="AC41" s="30" t="str">
        <f>'P03'!$E38</f>
        <v>N</v>
      </c>
      <c r="AD41" s="30" t="str">
        <f>'P04'!$E38</f>
        <v>N</v>
      </c>
      <c r="AE41" s="30" t="str">
        <f>'P05'!$E38</f>
        <v>N</v>
      </c>
      <c r="AF41" s="30" t="str">
        <f>'P06'!$E38</f>
        <v>N</v>
      </c>
      <c r="AG41" s="30" t="str">
        <f>'P07'!$E38</f>
        <v>N</v>
      </c>
      <c r="AH41" s="30" t="str">
        <f>'P08'!$E38</f>
        <v>N</v>
      </c>
      <c r="AI41" s="30" t="str">
        <f>'P09'!$E38</f>
        <v>N</v>
      </c>
      <c r="AJ41" s="30" t="str">
        <f>'P10'!$E38</f>
        <v>N</v>
      </c>
      <c r="AK41" s="30" t="str">
        <f>'P11'!$E38</f>
        <v>N</v>
      </c>
      <c r="AL41" s="30" t="str">
        <f>'P12'!$E38</f>
        <v>N</v>
      </c>
      <c r="AM41" s="30" t="str">
        <f>'P13'!$E38</f>
        <v>N</v>
      </c>
      <c r="AN41" s="30" t="str">
        <f>'P14'!$E38</f>
        <v>N</v>
      </c>
      <c r="AO41" s="30" t="str">
        <f>'P15'!$E38</f>
        <v>N</v>
      </c>
      <c r="AP41" s="33">
        <f t="shared" si="17"/>
        <v>0</v>
      </c>
    </row>
    <row r="42" spans="1:42">
      <c r="A42" s="5"/>
      <c r="B42" s="36"/>
      <c r="C42" s="36"/>
      <c r="D42" s="36"/>
      <c r="E42" s="36"/>
      <c r="F42" s="36"/>
      <c r="G42" s="36"/>
      <c r="H42" s="36"/>
      <c r="I42" s="36"/>
      <c r="J42" s="36"/>
      <c r="K42" s="36"/>
      <c r="L42" s="36"/>
      <c r="M42" s="36"/>
      <c r="N42" s="36"/>
      <c r="O42" s="36"/>
      <c r="P42" s="36"/>
      <c r="Q42" s="36"/>
      <c r="R42" s="36"/>
      <c r="S42" s="37">
        <f>SUM(S34:S41)</f>
        <v>1</v>
      </c>
      <c r="T42" s="37">
        <f>SUM(T34:T41)</f>
        <v>0</v>
      </c>
      <c r="U42" s="37">
        <f>SUM(U34:U41)</f>
        <v>119</v>
      </c>
      <c r="V42" s="37">
        <f>SUM(V34:V41)</f>
        <v>0</v>
      </c>
      <c r="W42" s="36"/>
      <c r="X42" s="5"/>
      <c r="Y42" s="36"/>
      <c r="Z42" s="36"/>
      <c r="AA42" s="36"/>
      <c r="AB42" s="36"/>
      <c r="AC42" s="36"/>
      <c r="AD42" s="36"/>
      <c r="AE42" s="36"/>
      <c r="AF42" s="36"/>
      <c r="AG42" s="36"/>
      <c r="AH42" s="36"/>
      <c r="AI42" s="36"/>
      <c r="AJ42" s="36"/>
      <c r="AK42" s="36"/>
      <c r="AL42" s="36"/>
      <c r="AM42" s="36"/>
      <c r="AN42" s="36"/>
      <c r="AO42" s="36"/>
      <c r="AP42" s="37">
        <f>SUM(AP34:AP41)</f>
        <v>0</v>
      </c>
    </row>
    <row r="43" spans="1:42">
      <c r="A43">
        <v>6</v>
      </c>
      <c r="B43" s="30" t="str">
        <f>Critères!$B38</f>
        <v>6.1</v>
      </c>
      <c r="C43" s="30" t="str">
        <f>Critères!$A38</f>
        <v>LIENS</v>
      </c>
      <c r="D43" s="30" t="str">
        <f>'P01'!$D39</f>
        <v>C</v>
      </c>
      <c r="E43" s="30" t="str">
        <f>'P02'!$D39</f>
        <v>C</v>
      </c>
      <c r="F43" s="30" t="str">
        <f>'P03'!$D39</f>
        <v>C</v>
      </c>
      <c r="G43" s="30" t="str">
        <f>'P04'!$D39</f>
        <v>C</v>
      </c>
      <c r="H43" s="30" t="str">
        <f>'P05'!$D39</f>
        <v>C</v>
      </c>
      <c r="I43" s="30" t="str">
        <f>'P06'!$D39</f>
        <v>C</v>
      </c>
      <c r="J43" s="30" t="str">
        <f>'P07'!$D39</f>
        <v>C</v>
      </c>
      <c r="K43" s="30" t="str">
        <f>'P08'!$D39</f>
        <v>C</v>
      </c>
      <c r="L43" s="30" t="str">
        <f>'P09'!$D39</f>
        <v>C</v>
      </c>
      <c r="M43" s="30" t="str">
        <f>'P10'!$D39</f>
        <v>C</v>
      </c>
      <c r="N43" s="30" t="str">
        <f>'P11'!$D39</f>
        <v>C</v>
      </c>
      <c r="O43" s="30" t="str">
        <f>'P12'!$D39</f>
        <v>C</v>
      </c>
      <c r="P43" s="30" t="str">
        <f>'P13'!$D39</f>
        <v>C</v>
      </c>
      <c r="Q43" s="30" t="str">
        <f>'P14'!$D39</f>
        <v>C</v>
      </c>
      <c r="R43" s="30" t="str">
        <f>'P15'!$D39</f>
        <v>C</v>
      </c>
      <c r="S43" s="33">
        <f>COUNTIF(D43:R43,"C")</f>
        <v>15</v>
      </c>
      <c r="T43" s="33">
        <f>COUNTIF(D43:R43,"NC")</f>
        <v>0</v>
      </c>
      <c r="U43" s="33">
        <f>COUNTIF(D43:R43,"NA")</f>
        <v>0</v>
      </c>
      <c r="V43" s="33">
        <f>COUNTIF(D43:R43,"NT")</f>
        <v>0</v>
      </c>
      <c r="W43" s="30" t="str">
        <f>IF(T43&gt;0,"NC",IF(S43&gt;0,"C",IF(V43&gt;0,"NT","NA")))</f>
        <v>C</v>
      </c>
      <c r="X43">
        <v>6</v>
      </c>
      <c r="Y43" s="30" t="str">
        <f>Critères!$B38</f>
        <v>6.1</v>
      </c>
      <c r="Z43" s="30" t="str">
        <f>Critères!$A38</f>
        <v>LIENS</v>
      </c>
      <c r="AA43" s="30" t="str">
        <f>'P01'!$E39</f>
        <v>N</v>
      </c>
      <c r="AB43" s="30" t="str">
        <f>'P02'!$E39</f>
        <v>N</v>
      </c>
      <c r="AC43" s="30" t="str">
        <f>'P03'!$E39</f>
        <v>N</v>
      </c>
      <c r="AD43" s="30" t="str">
        <f>'P04'!$E39</f>
        <v>N</v>
      </c>
      <c r="AE43" s="30" t="str">
        <f>'P05'!$E39</f>
        <v>N</v>
      </c>
      <c r="AF43" s="30" t="str">
        <f>'P06'!$E39</f>
        <v>N</v>
      </c>
      <c r="AG43" s="30" t="str">
        <f>'P07'!$E39</f>
        <v>N</v>
      </c>
      <c r="AH43" s="30" t="str">
        <f>'P08'!$E39</f>
        <v>N</v>
      </c>
      <c r="AI43" s="30" t="str">
        <f>'P09'!$E39</f>
        <v>N</v>
      </c>
      <c r="AJ43" s="30" t="str">
        <f>'P10'!$E39</f>
        <v>N</v>
      </c>
      <c r="AK43" s="30" t="str">
        <f>'P11'!$E39</f>
        <v>N</v>
      </c>
      <c r="AL43" s="30" t="str">
        <f>'P12'!$E39</f>
        <v>N</v>
      </c>
      <c r="AM43" s="30" t="str">
        <f>'P13'!$E39</f>
        <v>N</v>
      </c>
      <c r="AN43" s="30" t="str">
        <f>'P14'!$E39</f>
        <v>N</v>
      </c>
      <c r="AO43" s="30" t="str">
        <f>'P15'!$E39</f>
        <v>N</v>
      </c>
      <c r="AP43" s="33">
        <f>COUNTIF(AA43:AO43,"D")</f>
        <v>0</v>
      </c>
    </row>
    <row r="44" spans="1:42">
      <c r="A44">
        <v>6</v>
      </c>
      <c r="B44" s="30" t="str">
        <f>Critères!$B39</f>
        <v>6.2</v>
      </c>
      <c r="C44" s="30" t="str">
        <f>Critères!$A38</f>
        <v>LIENS</v>
      </c>
      <c r="D44" s="30" t="str">
        <f>'P01'!$D40</f>
        <v>C</v>
      </c>
      <c r="E44" s="30" t="str">
        <f>'P02'!$D40</f>
        <v>C</v>
      </c>
      <c r="F44" s="30" t="str">
        <f>'P03'!$D40</f>
        <v>C</v>
      </c>
      <c r="G44" s="30" t="str">
        <f>'P04'!$D40</f>
        <v>C</v>
      </c>
      <c r="H44" s="30" t="str">
        <f>'P05'!$D40</f>
        <v>C</v>
      </c>
      <c r="I44" s="30" t="str">
        <f>'P06'!$D40</f>
        <v>C</v>
      </c>
      <c r="J44" s="30" t="str">
        <f>'P07'!$D40</f>
        <v>C</v>
      </c>
      <c r="K44" s="30" t="str">
        <f>'P08'!$D40</f>
        <v>C</v>
      </c>
      <c r="L44" s="30" t="str">
        <f>'P09'!$D40</f>
        <v>C</v>
      </c>
      <c r="M44" s="30" t="str">
        <f>'P10'!$D40</f>
        <v>C</v>
      </c>
      <c r="N44" s="30" t="str">
        <f>'P11'!$D40</f>
        <v>C</v>
      </c>
      <c r="O44" s="30" t="str">
        <f>'P12'!$D40</f>
        <v>C</v>
      </c>
      <c r="P44" s="30" t="str">
        <f>'P13'!$D40</f>
        <v>C</v>
      </c>
      <c r="Q44" s="30" t="str">
        <f>'P14'!$D40</f>
        <v>C</v>
      </c>
      <c r="R44" s="30" t="str">
        <f>'P15'!$D40</f>
        <v>C</v>
      </c>
      <c r="S44" s="33">
        <f>COUNTIF(D44:R44,"C")</f>
        <v>15</v>
      </c>
      <c r="T44" s="33">
        <f>COUNTIF(D44:R44,"NC")</f>
        <v>0</v>
      </c>
      <c r="U44" s="33">
        <f>COUNTIF(D44:R44,"NA")</f>
        <v>0</v>
      </c>
      <c r="V44" s="33">
        <f>COUNTIF(D44:R44,"NT")</f>
        <v>0</v>
      </c>
      <c r="W44" s="30" t="str">
        <f>IF(T44&gt;0,"NC",IF(S44&gt;0,"C",IF(V44&gt;0,"NT","NA")))</f>
        <v>C</v>
      </c>
      <c r="X44">
        <v>6</v>
      </c>
      <c r="Y44" s="30" t="str">
        <f>Critères!$B39</f>
        <v>6.2</v>
      </c>
      <c r="Z44" s="30" t="str">
        <f>Critères!$A38</f>
        <v>LIENS</v>
      </c>
      <c r="AA44" s="30" t="str">
        <f>'P01'!$E40</f>
        <v>N</v>
      </c>
      <c r="AB44" s="30" t="str">
        <f>'P02'!$E40</f>
        <v>N</v>
      </c>
      <c r="AC44" s="30" t="str">
        <f>'P03'!$E40</f>
        <v>N</v>
      </c>
      <c r="AD44" s="30" t="str">
        <f>'P04'!$E40</f>
        <v>N</v>
      </c>
      <c r="AE44" s="30" t="str">
        <f>'P05'!$E40</f>
        <v>N</v>
      </c>
      <c r="AF44" s="30" t="str">
        <f>'P06'!$E40</f>
        <v>N</v>
      </c>
      <c r="AG44" s="30" t="str">
        <f>'P07'!$E40</f>
        <v>N</v>
      </c>
      <c r="AH44" s="30" t="str">
        <f>'P08'!$E40</f>
        <v>N</v>
      </c>
      <c r="AI44" s="30" t="str">
        <f>'P09'!$E40</f>
        <v>N</v>
      </c>
      <c r="AJ44" s="30" t="str">
        <f>'P10'!$E40</f>
        <v>N</v>
      </c>
      <c r="AK44" s="30" t="str">
        <f>'P11'!$E40</f>
        <v>N</v>
      </c>
      <c r="AL44" s="30" t="str">
        <f>'P12'!$E40</f>
        <v>N</v>
      </c>
      <c r="AM44" s="30" t="str">
        <f>'P13'!$E40</f>
        <v>N</v>
      </c>
      <c r="AN44" s="30" t="str">
        <f>'P14'!$E40</f>
        <v>N</v>
      </c>
      <c r="AO44" s="30" t="str">
        <f>'P15'!$E40</f>
        <v>N</v>
      </c>
      <c r="AP44" s="33">
        <f>COUNTIF(AA44:AO44,"D")</f>
        <v>0</v>
      </c>
    </row>
    <row r="45" spans="1:42">
      <c r="A45" s="5"/>
      <c r="B45" s="36"/>
      <c r="C45" s="36"/>
      <c r="D45" s="36"/>
      <c r="E45" s="36"/>
      <c r="F45" s="36"/>
      <c r="G45" s="36"/>
      <c r="H45" s="36"/>
      <c r="I45" s="36"/>
      <c r="J45" s="36"/>
      <c r="K45" s="36"/>
      <c r="L45" s="36"/>
      <c r="M45" s="36"/>
      <c r="N45" s="36"/>
      <c r="O45" s="36"/>
      <c r="P45" s="36"/>
      <c r="Q45" s="36"/>
      <c r="R45" s="36"/>
      <c r="S45" s="37">
        <f>SUM(S43:S44)</f>
        <v>30</v>
      </c>
      <c r="T45" s="37">
        <f>SUM(T43:T44)</f>
        <v>0</v>
      </c>
      <c r="U45" s="37">
        <f>SUM(U43:U44)</f>
        <v>0</v>
      </c>
      <c r="V45" s="37">
        <f>SUM(V43:V44)</f>
        <v>0</v>
      </c>
      <c r="W45" s="36"/>
      <c r="X45" s="5"/>
      <c r="Y45" s="36"/>
      <c r="Z45" s="36"/>
      <c r="AA45" s="36"/>
      <c r="AB45" s="36"/>
      <c r="AC45" s="36"/>
      <c r="AD45" s="36"/>
      <c r="AE45" s="36"/>
      <c r="AF45" s="36"/>
      <c r="AG45" s="36"/>
      <c r="AH45" s="36"/>
      <c r="AI45" s="36"/>
      <c r="AJ45" s="36"/>
      <c r="AK45" s="36"/>
      <c r="AL45" s="36"/>
      <c r="AM45" s="36"/>
      <c r="AN45" s="36"/>
      <c r="AO45" s="36"/>
      <c r="AP45" s="37">
        <f>SUM(AP43:AP44)</f>
        <v>0</v>
      </c>
    </row>
    <row r="46" spans="1:42">
      <c r="A46">
        <v>7</v>
      </c>
      <c r="B46" s="30" t="str">
        <f>Critères!$B40</f>
        <v>7.1</v>
      </c>
      <c r="C46" s="30" t="str">
        <f>Critères!$A40</f>
        <v>SCRIPTS</v>
      </c>
      <c r="D46" s="30" t="str">
        <f>'P01'!$D41</f>
        <v>C</v>
      </c>
      <c r="E46" s="30" t="str">
        <f>'P02'!$D41</f>
        <v>C</v>
      </c>
      <c r="F46" s="30" t="str">
        <f>'P03'!$D41</f>
        <v>C</v>
      </c>
      <c r="G46" s="30" t="str">
        <f>'P04'!$D41</f>
        <v>C</v>
      </c>
      <c r="H46" s="30" t="str">
        <f>'P05'!$D41</f>
        <v>C</v>
      </c>
      <c r="I46" s="30" t="str">
        <f>'P06'!$D41</f>
        <v>C</v>
      </c>
      <c r="J46" s="30" t="str">
        <f>'P07'!$D41</f>
        <v>C</v>
      </c>
      <c r="K46" s="30" t="str">
        <f>'P08'!$D41</f>
        <v>C</v>
      </c>
      <c r="L46" s="30" t="str">
        <f>'P09'!$D41</f>
        <v>C</v>
      </c>
      <c r="M46" s="30" t="str">
        <f>'P10'!$D41</f>
        <v>C</v>
      </c>
      <c r="N46" s="30" t="str">
        <f>'P11'!$D41</f>
        <v>C</v>
      </c>
      <c r="O46" s="30" t="str">
        <f>'P12'!$D41</f>
        <v>C</v>
      </c>
      <c r="P46" s="30" t="str">
        <f>'P13'!$D41</f>
        <v>C</v>
      </c>
      <c r="Q46" s="30" t="str">
        <f>'P14'!$D41</f>
        <v>C</v>
      </c>
      <c r="R46" s="30" t="str">
        <f>'P15'!$D41</f>
        <v>C</v>
      </c>
      <c r="S46" s="33">
        <f>COUNTIF(D46:R46,"C")</f>
        <v>15</v>
      </c>
      <c r="T46" s="33">
        <f>COUNTIF(D46:R46,"NC")</f>
        <v>0</v>
      </c>
      <c r="U46" s="33">
        <f>COUNTIF(D46:R46,"NA")</f>
        <v>0</v>
      </c>
      <c r="V46" s="33">
        <f>COUNTIF(D46:R46,"NT")</f>
        <v>0</v>
      </c>
      <c r="W46" s="30" t="str">
        <f>IF(T46&gt;0,"NC",IF(S46&gt;0,"C",IF(V46&gt;0,"NT","NA")))</f>
        <v>C</v>
      </c>
      <c r="X46">
        <v>7</v>
      </c>
      <c r="Y46" s="30" t="str">
        <f>Critères!$B40</f>
        <v>7.1</v>
      </c>
      <c r="Z46" s="30" t="str">
        <f>Critères!$A40</f>
        <v>SCRIPTS</v>
      </c>
      <c r="AA46" s="30" t="str">
        <f>'P01'!$E41</f>
        <v>N</v>
      </c>
      <c r="AB46" s="30" t="str">
        <f>'P02'!$E41</f>
        <v>N</v>
      </c>
      <c r="AC46" s="30" t="str">
        <f>'P03'!$E41</f>
        <v>N</v>
      </c>
      <c r="AD46" s="30" t="str">
        <f>'P04'!$E41</f>
        <v>N</v>
      </c>
      <c r="AE46" s="30" t="str">
        <f>'P05'!$E41</f>
        <v>N</v>
      </c>
      <c r="AF46" s="30" t="str">
        <f>'P06'!$E41</f>
        <v>N</v>
      </c>
      <c r="AG46" s="30" t="str">
        <f>'P07'!$E41</f>
        <v>N</v>
      </c>
      <c r="AH46" s="30" t="str">
        <f>'P08'!$E41</f>
        <v>N</v>
      </c>
      <c r="AI46" s="30" t="str">
        <f>'P09'!$E41</f>
        <v>N</v>
      </c>
      <c r="AJ46" s="30" t="str">
        <f>'P10'!$E41</f>
        <v>N</v>
      </c>
      <c r="AK46" s="30" t="str">
        <f>'P11'!$E41</f>
        <v>N</v>
      </c>
      <c r="AL46" s="30" t="str">
        <f>'P12'!$E41</f>
        <v>N</v>
      </c>
      <c r="AM46" s="30" t="str">
        <f>'P13'!$E41</f>
        <v>N</v>
      </c>
      <c r="AN46" s="30" t="str">
        <f>'P14'!$E41</f>
        <v>N</v>
      </c>
      <c r="AO46" s="30" t="str">
        <f>'P15'!$E41</f>
        <v>N</v>
      </c>
      <c r="AP46" s="33">
        <f>COUNTIF(AA46:AO46,"D")</f>
        <v>0</v>
      </c>
    </row>
    <row r="47" spans="1:42">
      <c r="A47">
        <v>7</v>
      </c>
      <c r="B47" s="30" t="str">
        <f>Critères!$B41</f>
        <v>7.2</v>
      </c>
      <c r="C47" s="30" t="str">
        <f>Critères!$A40</f>
        <v>SCRIPTS</v>
      </c>
      <c r="D47" s="30" t="str">
        <f>'P01'!$D42</f>
        <v>NA</v>
      </c>
      <c r="E47" s="30" t="str">
        <f>'P02'!$D42</f>
        <v>NA</v>
      </c>
      <c r="F47" s="30" t="str">
        <f>'P03'!$D42</f>
        <v>NA</v>
      </c>
      <c r="G47" s="30" t="str">
        <f>'P04'!$D42</f>
        <v>NA</v>
      </c>
      <c r="H47" s="30" t="str">
        <f>'P05'!$D42</f>
        <v>NA</v>
      </c>
      <c r="I47" s="30" t="str">
        <f>'P06'!$D42</f>
        <v>NA</v>
      </c>
      <c r="J47" s="30" t="str">
        <f>'P07'!$D42</f>
        <v>NA</v>
      </c>
      <c r="K47" s="30" t="str">
        <f>'P08'!$D42</f>
        <v>NA</v>
      </c>
      <c r="L47" s="30" t="str">
        <f>'P09'!$D42</f>
        <v>NA</v>
      </c>
      <c r="M47" s="30" t="str">
        <f>'P10'!$D42</f>
        <v>NA</v>
      </c>
      <c r="N47" s="30" t="str">
        <f>'P11'!$D42</f>
        <v>NA</v>
      </c>
      <c r="O47" s="30" t="str">
        <f>'P12'!$D42</f>
        <v>NA</v>
      </c>
      <c r="P47" s="30" t="str">
        <f>'P13'!$D42</f>
        <v>NA</v>
      </c>
      <c r="Q47" s="30" t="str">
        <f>'P14'!$D42</f>
        <v>NA</v>
      </c>
      <c r="R47" s="30" t="str">
        <f>'P15'!$D42</f>
        <v>NA</v>
      </c>
      <c r="S47" s="33">
        <f>COUNTIF(D47:R47,"C")</f>
        <v>0</v>
      </c>
      <c r="T47" s="33">
        <f>COUNTIF(D47:R47,"NC")</f>
        <v>0</v>
      </c>
      <c r="U47" s="33">
        <f>COUNTIF(D47:R47,"NA")</f>
        <v>15</v>
      </c>
      <c r="V47" s="33">
        <f>COUNTIF(D47:R47,"NT")</f>
        <v>0</v>
      </c>
      <c r="W47" s="30" t="str">
        <f>IF(T47&gt;0,"NC",IF(S47&gt;0,"C",IF(V47&gt;0,"NT","NA")))</f>
        <v>NA</v>
      </c>
      <c r="X47">
        <v>7</v>
      </c>
      <c r="Y47" s="30" t="str">
        <f>Critères!$B41</f>
        <v>7.2</v>
      </c>
      <c r="Z47" s="30" t="str">
        <f>Critères!$A40</f>
        <v>SCRIPTS</v>
      </c>
      <c r="AA47" s="30" t="str">
        <f>'P01'!$E42</f>
        <v>N</v>
      </c>
      <c r="AB47" s="30" t="str">
        <f>'P02'!$E42</f>
        <v>N</v>
      </c>
      <c r="AC47" s="30" t="str">
        <f>'P03'!$E42</f>
        <v>N</v>
      </c>
      <c r="AD47" s="30" t="str">
        <f>'P04'!$E42</f>
        <v>N</v>
      </c>
      <c r="AE47" s="30" t="str">
        <f>'P05'!$E42</f>
        <v>N</v>
      </c>
      <c r="AF47" s="30" t="str">
        <f>'P06'!$E42</f>
        <v>N</v>
      </c>
      <c r="AG47" s="30" t="str">
        <f>'P07'!$E42</f>
        <v>N</v>
      </c>
      <c r="AH47" s="30" t="str">
        <f>'P08'!$E42</f>
        <v>N</v>
      </c>
      <c r="AI47" s="30" t="str">
        <f>'P09'!$E42</f>
        <v>N</v>
      </c>
      <c r="AJ47" s="30" t="str">
        <f>'P10'!$E42</f>
        <v>N</v>
      </c>
      <c r="AK47" s="30" t="str">
        <f>'P11'!$E42</f>
        <v>N</v>
      </c>
      <c r="AL47" s="30" t="str">
        <f>'P12'!$E42</f>
        <v>N</v>
      </c>
      <c r="AM47" s="30" t="str">
        <f>'P13'!$E42</f>
        <v>N</v>
      </c>
      <c r="AN47" s="30" t="str">
        <f>'P14'!$E42</f>
        <v>N</v>
      </c>
      <c r="AO47" s="30" t="str">
        <f>'P15'!$E42</f>
        <v>N</v>
      </c>
      <c r="AP47" s="33">
        <f>COUNTIF(AA47:AO47,"D")</f>
        <v>0</v>
      </c>
    </row>
    <row r="48" spans="1:42">
      <c r="A48">
        <v>7</v>
      </c>
      <c r="B48" s="30" t="str">
        <f>Critères!$B42</f>
        <v>7.3</v>
      </c>
      <c r="C48" s="30" t="str">
        <f>Critères!$A40</f>
        <v>SCRIPTS</v>
      </c>
      <c r="D48" s="30" t="str">
        <f>'P01'!$D43</f>
        <v>C</v>
      </c>
      <c r="E48" s="30" t="str">
        <f>'P02'!$D43</f>
        <v>C</v>
      </c>
      <c r="F48" s="30" t="str">
        <f>'P03'!$D43</f>
        <v>C</v>
      </c>
      <c r="G48" s="30" t="str">
        <f>'P04'!$D43</f>
        <v>C</v>
      </c>
      <c r="H48" s="30" t="str">
        <f>'P05'!$D43</f>
        <v>C</v>
      </c>
      <c r="I48" s="30" t="str">
        <f>'P06'!$D43</f>
        <v>C</v>
      </c>
      <c r="J48" s="30" t="str">
        <f>'P07'!$D43</f>
        <v>C</v>
      </c>
      <c r="K48" s="30" t="str">
        <f>'P08'!$D43</f>
        <v>C</v>
      </c>
      <c r="L48" s="30" t="str">
        <f>'P09'!$D43</f>
        <v>C</v>
      </c>
      <c r="M48" s="30" t="str">
        <f>'P10'!$D43</f>
        <v>C</v>
      </c>
      <c r="N48" s="30" t="str">
        <f>'P11'!$D43</f>
        <v>C</v>
      </c>
      <c r="O48" s="30" t="str">
        <f>'P12'!$D43</f>
        <v>C</v>
      </c>
      <c r="P48" s="30" t="str">
        <f>'P13'!$D43</f>
        <v>C</v>
      </c>
      <c r="Q48" s="30" t="str">
        <f>'P14'!$D43</f>
        <v>C</v>
      </c>
      <c r="R48" s="30" t="str">
        <f>'P15'!$D43</f>
        <v>C</v>
      </c>
      <c r="S48" s="33">
        <f>COUNTIF(D48:R48,"C")</f>
        <v>15</v>
      </c>
      <c r="T48" s="33">
        <f>COUNTIF(D48:R48,"NC")</f>
        <v>0</v>
      </c>
      <c r="U48" s="33">
        <f>COUNTIF(D48:R48,"NA")</f>
        <v>0</v>
      </c>
      <c r="V48" s="33">
        <f>COUNTIF(D48:R48,"NT")</f>
        <v>0</v>
      </c>
      <c r="W48" s="30" t="str">
        <f>IF(T48&gt;0,"NC",IF(S48&gt;0,"C",IF(V48&gt;0,"NT","NA")))</f>
        <v>C</v>
      </c>
      <c r="X48">
        <v>7</v>
      </c>
      <c r="Y48" s="30" t="str">
        <f>Critères!$B42</f>
        <v>7.3</v>
      </c>
      <c r="Z48" s="30" t="str">
        <f>Critères!$A40</f>
        <v>SCRIPTS</v>
      </c>
      <c r="AA48" s="30" t="str">
        <f>'P01'!$E43</f>
        <v>N</v>
      </c>
      <c r="AB48" s="30" t="str">
        <f>'P02'!$E43</f>
        <v>N</v>
      </c>
      <c r="AC48" s="30" t="str">
        <f>'P03'!$E43</f>
        <v>N</v>
      </c>
      <c r="AD48" s="30" t="str">
        <f>'P04'!$E43</f>
        <v>N</v>
      </c>
      <c r="AE48" s="30" t="str">
        <f>'P05'!$E43</f>
        <v>N</v>
      </c>
      <c r="AF48" s="30" t="str">
        <f>'P06'!$E43</f>
        <v>N</v>
      </c>
      <c r="AG48" s="30" t="str">
        <f>'P07'!$E43</f>
        <v>N</v>
      </c>
      <c r="AH48" s="30" t="str">
        <f>'P08'!$E43</f>
        <v>N</v>
      </c>
      <c r="AI48" s="30" t="str">
        <f>'P09'!$E43</f>
        <v>N</v>
      </c>
      <c r="AJ48" s="30" t="str">
        <f>'P10'!$E43</f>
        <v>N</v>
      </c>
      <c r="AK48" s="30" t="str">
        <f>'P11'!$E43</f>
        <v>N</v>
      </c>
      <c r="AL48" s="30" t="str">
        <f>'P12'!$E43</f>
        <v>N</v>
      </c>
      <c r="AM48" s="30" t="str">
        <f>'P13'!$E43</f>
        <v>N</v>
      </c>
      <c r="AN48" s="30" t="str">
        <f>'P14'!$E43</f>
        <v>N</v>
      </c>
      <c r="AO48" s="30" t="str">
        <f>'P15'!$E43</f>
        <v>N</v>
      </c>
      <c r="AP48" s="33">
        <f>COUNTIF(AA48:AO48,"D")</f>
        <v>0</v>
      </c>
    </row>
    <row r="49" spans="1:42">
      <c r="A49">
        <v>7</v>
      </c>
      <c r="B49" s="30" t="str">
        <f>Critères!$B43</f>
        <v>7.4</v>
      </c>
      <c r="C49" s="30" t="str">
        <f>Critères!$A40</f>
        <v>SCRIPTS</v>
      </c>
      <c r="D49" s="30" t="str">
        <f>'P01'!$D44</f>
        <v>C</v>
      </c>
      <c r="E49" s="30" t="str">
        <f>'P02'!$D44</f>
        <v>C</v>
      </c>
      <c r="F49" s="30" t="str">
        <f>'P03'!$D44</f>
        <v>C</v>
      </c>
      <c r="G49" s="30" t="str">
        <f>'P04'!$D44</f>
        <v>C</v>
      </c>
      <c r="H49" s="30" t="str">
        <f>'P05'!$D44</f>
        <v>C</v>
      </c>
      <c r="I49" s="30" t="str">
        <f>'P06'!$D44</f>
        <v>C</v>
      </c>
      <c r="J49" s="30" t="str">
        <f>'P07'!$D44</f>
        <v>C</v>
      </c>
      <c r="K49" s="30" t="str">
        <f>'P08'!$D44</f>
        <v>C</v>
      </c>
      <c r="L49" s="30" t="str">
        <f>'P09'!$D44</f>
        <v>C</v>
      </c>
      <c r="M49" s="30" t="str">
        <f>'P10'!$D44</f>
        <v>C</v>
      </c>
      <c r="N49" s="30" t="str">
        <f>'P11'!$D44</f>
        <v>C</v>
      </c>
      <c r="O49" s="30" t="str">
        <f>'P12'!$D44</f>
        <v>C</v>
      </c>
      <c r="P49" s="30" t="str">
        <f>'P13'!$D44</f>
        <v>C</v>
      </c>
      <c r="Q49" s="30" t="str">
        <f>'P14'!$D44</f>
        <v>NA</v>
      </c>
      <c r="R49" s="30" t="str">
        <f>'P15'!$D44</f>
        <v>NA</v>
      </c>
      <c r="S49" s="33">
        <f>COUNTIF(D49:R49,"C")</f>
        <v>13</v>
      </c>
      <c r="T49" s="33">
        <f>COUNTIF(D49:R49,"NC")</f>
        <v>0</v>
      </c>
      <c r="U49" s="33">
        <f>COUNTIF(D49:R49,"NA")</f>
        <v>2</v>
      </c>
      <c r="V49" s="33">
        <f>COUNTIF(D49:R49,"NT")</f>
        <v>0</v>
      </c>
      <c r="W49" s="30" t="str">
        <f>IF(T49&gt;0,"NC",IF(S49&gt;0,"C",IF(V49&gt;0,"NT","NA")))</f>
        <v>C</v>
      </c>
      <c r="X49">
        <v>7</v>
      </c>
      <c r="Y49" s="30" t="str">
        <f>Critères!$B43</f>
        <v>7.4</v>
      </c>
      <c r="Z49" s="30" t="str">
        <f>Critères!$A40</f>
        <v>SCRIPTS</v>
      </c>
      <c r="AA49" s="30" t="str">
        <f>'P01'!$E44</f>
        <v>N</v>
      </c>
      <c r="AB49" s="30" t="str">
        <f>'P02'!$E44</f>
        <v>N</v>
      </c>
      <c r="AC49" s="30" t="str">
        <f>'P03'!$E44</f>
        <v>N</v>
      </c>
      <c r="AD49" s="30" t="str">
        <f>'P04'!$E44</f>
        <v>N</v>
      </c>
      <c r="AE49" s="30" t="str">
        <f>'P05'!$E44</f>
        <v>N</v>
      </c>
      <c r="AF49" s="30" t="str">
        <f>'P06'!$E44</f>
        <v>N</v>
      </c>
      <c r="AG49" s="30" t="str">
        <f>'P07'!$E44</f>
        <v>N</v>
      </c>
      <c r="AH49" s="30" t="str">
        <f>'P08'!$E44</f>
        <v>N</v>
      </c>
      <c r="AI49" s="30" t="str">
        <f>'P09'!$E44</f>
        <v>N</v>
      </c>
      <c r="AJ49" s="30" t="str">
        <f>'P10'!$E44</f>
        <v>N</v>
      </c>
      <c r="AK49" s="30" t="str">
        <f>'P11'!$E44</f>
        <v>N</v>
      </c>
      <c r="AL49" s="30" t="str">
        <f>'P12'!$E44</f>
        <v>N</v>
      </c>
      <c r="AM49" s="30" t="str">
        <f>'P13'!$E44</f>
        <v>N</v>
      </c>
      <c r="AN49" s="30" t="str">
        <f>'P14'!$E44</f>
        <v>N</v>
      </c>
      <c r="AO49" s="30" t="str">
        <f>'P15'!$E44</f>
        <v>N</v>
      </c>
      <c r="AP49" s="33">
        <f>COUNTIF(AA49:AO49,"D")</f>
        <v>0</v>
      </c>
    </row>
    <row r="50" spans="1:42">
      <c r="A50">
        <v>7</v>
      </c>
      <c r="B50" s="30" t="str">
        <f>Critères!$B44</f>
        <v>7.5</v>
      </c>
      <c r="C50" s="30" t="str">
        <f>Critères!$A40</f>
        <v>SCRIPTS</v>
      </c>
      <c r="D50" s="30" t="str">
        <f>'P01'!$D45</f>
        <v>C</v>
      </c>
      <c r="E50" s="30" t="str">
        <f>'P02'!$D45</f>
        <v>C</v>
      </c>
      <c r="F50" s="30" t="str">
        <f>'P03'!$D45</f>
        <v>C</v>
      </c>
      <c r="G50" s="30" t="str">
        <f>'P04'!$D45</f>
        <v>C</v>
      </c>
      <c r="H50" s="30" t="str">
        <f>'P05'!$D45</f>
        <v>C</v>
      </c>
      <c r="I50" s="30" t="str">
        <f>'P06'!$D45</f>
        <v>C</v>
      </c>
      <c r="J50" s="30" t="str">
        <f>'P07'!$D45</f>
        <v>C</v>
      </c>
      <c r="K50" s="30" t="str">
        <f>'P08'!$D45</f>
        <v>C</v>
      </c>
      <c r="L50" s="30" t="str">
        <f>'P09'!$D45</f>
        <v>C</v>
      </c>
      <c r="M50" s="30" t="str">
        <f>'P10'!$D45</f>
        <v>C</v>
      </c>
      <c r="N50" s="30" t="str">
        <f>'P11'!$D45</f>
        <v>C</v>
      </c>
      <c r="O50" s="30" t="str">
        <f>'P12'!$D45</f>
        <v>C</v>
      </c>
      <c r="P50" s="30" t="str">
        <f>'P13'!$D45</f>
        <v>C</v>
      </c>
      <c r="Q50" s="30" t="str">
        <f>'P14'!$D45</f>
        <v>C</v>
      </c>
      <c r="R50" s="30" t="str">
        <f>'P15'!$D45</f>
        <v>C</v>
      </c>
      <c r="S50" s="33">
        <f>COUNTIF(D50:R50,"C")</f>
        <v>15</v>
      </c>
      <c r="T50" s="33">
        <f>COUNTIF(D50:R50,"NC")</f>
        <v>0</v>
      </c>
      <c r="U50" s="33">
        <f>COUNTIF(D50:R50,"NA")</f>
        <v>0</v>
      </c>
      <c r="V50" s="33">
        <f>COUNTIF(D50:R50,"NT")</f>
        <v>0</v>
      </c>
      <c r="W50" s="30" t="str">
        <f>IF(T50&gt;0,"NC",IF(S50&gt;0,"C",IF(V50&gt;0,"NT","NA")))</f>
        <v>C</v>
      </c>
      <c r="X50">
        <v>7</v>
      </c>
      <c r="Y50" s="30" t="str">
        <f>Critères!$B44</f>
        <v>7.5</v>
      </c>
      <c r="Z50" s="30" t="str">
        <f>Critères!$A40</f>
        <v>SCRIPTS</v>
      </c>
      <c r="AA50" s="30" t="str">
        <f>'P01'!$E45</f>
        <v>N</v>
      </c>
      <c r="AB50" s="30" t="str">
        <f>'P02'!$E45</f>
        <v>N</v>
      </c>
      <c r="AC50" s="30" t="str">
        <f>'P03'!$E45</f>
        <v>N</v>
      </c>
      <c r="AD50" s="30" t="str">
        <f>'P04'!$E45</f>
        <v>N</v>
      </c>
      <c r="AE50" s="30" t="str">
        <f>'P05'!$E45</f>
        <v>N</v>
      </c>
      <c r="AF50" s="30" t="str">
        <f>'P06'!$E45</f>
        <v>N</v>
      </c>
      <c r="AG50" s="30" t="str">
        <f>'P07'!$E45</f>
        <v>N</v>
      </c>
      <c r="AH50" s="30" t="str">
        <f>'P08'!$E45</f>
        <v>N</v>
      </c>
      <c r="AI50" s="30" t="str">
        <f>'P09'!$E45</f>
        <v>N</v>
      </c>
      <c r="AJ50" s="30" t="str">
        <f>'P10'!$E45</f>
        <v>N</v>
      </c>
      <c r="AK50" s="30" t="str">
        <f>'P11'!$E45</f>
        <v>N</v>
      </c>
      <c r="AL50" s="30" t="str">
        <f>'P12'!$E45</f>
        <v>N</v>
      </c>
      <c r="AM50" s="30" t="str">
        <f>'P13'!$E45</f>
        <v>N</v>
      </c>
      <c r="AN50" s="30" t="str">
        <f>'P14'!$E45</f>
        <v>N</v>
      </c>
      <c r="AO50" s="30" t="str">
        <f>'P15'!$E45</f>
        <v>N</v>
      </c>
      <c r="AP50" s="33">
        <f>COUNTIF(AA50:AO50,"D")</f>
        <v>0</v>
      </c>
    </row>
    <row r="51" spans="1:42">
      <c r="A51" s="5"/>
      <c r="B51" s="36"/>
      <c r="C51" s="36"/>
      <c r="D51" s="36"/>
      <c r="E51" s="36"/>
      <c r="F51" s="36"/>
      <c r="G51" s="36"/>
      <c r="H51" s="36"/>
      <c r="I51" s="36"/>
      <c r="J51" s="36"/>
      <c r="K51" s="36"/>
      <c r="L51" s="36"/>
      <c r="M51" s="36"/>
      <c r="N51" s="36"/>
      <c r="O51" s="36"/>
      <c r="P51" s="36"/>
      <c r="Q51" s="36"/>
      <c r="R51" s="36"/>
      <c r="S51" s="38">
        <f>SUM(S46:S50)</f>
        <v>58</v>
      </c>
      <c r="T51" s="38">
        <f>SUM(T46:T50)</f>
        <v>0</v>
      </c>
      <c r="U51" s="38">
        <f>SUM(U46:U50)</f>
        <v>17</v>
      </c>
      <c r="V51" s="38">
        <f>SUM(V46:V50)</f>
        <v>0</v>
      </c>
      <c r="W51" s="36"/>
      <c r="X51" s="5"/>
      <c r="Y51" s="36"/>
      <c r="Z51" s="36"/>
      <c r="AA51" s="36"/>
      <c r="AB51" s="36"/>
      <c r="AC51" s="36"/>
      <c r="AD51" s="36"/>
      <c r="AE51" s="36"/>
      <c r="AF51" s="36"/>
      <c r="AG51" s="36"/>
      <c r="AH51" s="36"/>
      <c r="AI51" s="36"/>
      <c r="AJ51" s="36"/>
      <c r="AK51" s="36"/>
      <c r="AL51" s="36"/>
      <c r="AM51" s="36"/>
      <c r="AN51" s="36"/>
      <c r="AO51" s="36"/>
      <c r="AP51" s="38">
        <f>SUM(AP46:AP50)</f>
        <v>0</v>
      </c>
    </row>
    <row r="52" spans="1:42">
      <c r="A52">
        <v>8</v>
      </c>
      <c r="B52" s="30" t="str">
        <f>Critères!$B45</f>
        <v>8.1</v>
      </c>
      <c r="C52" s="30" t="str">
        <f>Critères!$A45</f>
        <v>ÉLÉMENTS OBLIGATOIRES</v>
      </c>
      <c r="D52" s="30" t="str">
        <f>'P01'!$D46</f>
        <v>C</v>
      </c>
      <c r="E52" s="30" t="str">
        <f>'P02'!$D46</f>
        <v>C</v>
      </c>
      <c r="F52" s="30" t="str">
        <f>'P03'!$D46</f>
        <v>C</v>
      </c>
      <c r="G52" s="30" t="str">
        <f>'P04'!$D46</f>
        <v>C</v>
      </c>
      <c r="H52" s="30" t="str">
        <f>'P05'!$D46</f>
        <v>C</v>
      </c>
      <c r="I52" s="30" t="str">
        <f>'P06'!$D46</f>
        <v>C</v>
      </c>
      <c r="J52" s="30" t="str">
        <f>'P07'!$D46</f>
        <v>C</v>
      </c>
      <c r="K52" s="30" t="str">
        <f>'P08'!$D46</f>
        <v>C</v>
      </c>
      <c r="L52" s="30" t="str">
        <f>'P09'!$D46</f>
        <v>C</v>
      </c>
      <c r="M52" s="30" t="str">
        <f>'P10'!$D46</f>
        <v>C</v>
      </c>
      <c r="N52" s="30" t="str">
        <f>'P11'!$D46</f>
        <v>C</v>
      </c>
      <c r="O52" s="30" t="str">
        <f>'P12'!$D46</f>
        <v>C</v>
      </c>
      <c r="P52" s="30" t="str">
        <f>'P13'!$D46</f>
        <v>C</v>
      </c>
      <c r="Q52" s="30" t="str">
        <f>'P14'!$D46</f>
        <v>C</v>
      </c>
      <c r="R52" s="30" t="str">
        <f>'P15'!$D46</f>
        <v>C</v>
      </c>
      <c r="S52" s="33">
        <f t="shared" ref="S52:S61" si="18">COUNTIF(D52:R52,"C")</f>
        <v>15</v>
      </c>
      <c r="T52" s="33">
        <f t="shared" ref="T52:T61" si="19">COUNTIF(D52:R52,"NC")</f>
        <v>0</v>
      </c>
      <c r="U52" s="33">
        <f t="shared" ref="U52:U61" si="20">COUNTIF(D52:R52,"NA")</f>
        <v>0</v>
      </c>
      <c r="V52" s="33">
        <f t="shared" ref="V52:V61" si="21">COUNTIF(D52:R52,"NT")</f>
        <v>0</v>
      </c>
      <c r="W52" s="30" t="str">
        <f t="shared" ref="W52:W61" si="22">IF(T52&gt;0,"NC",IF(S52&gt;0,"C",IF(V52&gt;0,"NT","NA")))</f>
        <v>C</v>
      </c>
      <c r="X52">
        <v>8</v>
      </c>
      <c r="Y52" s="30" t="str">
        <f>Critères!$B45</f>
        <v>8.1</v>
      </c>
      <c r="Z52" s="30" t="str">
        <f>Critères!$A45</f>
        <v>ÉLÉMENTS OBLIGATOIRES</v>
      </c>
      <c r="AA52" s="30" t="str">
        <f>'P01'!$E46</f>
        <v>N</v>
      </c>
      <c r="AB52" s="30" t="str">
        <f>'P02'!$E46</f>
        <v>N</v>
      </c>
      <c r="AC52" s="30" t="str">
        <f>'P03'!$E46</f>
        <v>N</v>
      </c>
      <c r="AD52" s="30" t="str">
        <f>'P04'!$E46</f>
        <v>N</v>
      </c>
      <c r="AE52" s="30" t="str">
        <f>'P05'!$E46</f>
        <v>N</v>
      </c>
      <c r="AF52" s="30" t="str">
        <f>'P06'!$E46</f>
        <v>N</v>
      </c>
      <c r="AG52" s="30" t="str">
        <f>'P07'!$E46</f>
        <v>N</v>
      </c>
      <c r="AH52" s="30" t="str">
        <f>'P08'!$E46</f>
        <v>N</v>
      </c>
      <c r="AI52" s="30" t="str">
        <f>'P09'!$E46</f>
        <v>N</v>
      </c>
      <c r="AJ52" s="30" t="str">
        <f>'P10'!$E46</f>
        <v>N</v>
      </c>
      <c r="AK52" s="30" t="str">
        <f>'P11'!$E46</f>
        <v>N</v>
      </c>
      <c r="AL52" s="30" t="str">
        <f>'P12'!$E46</f>
        <v>N</v>
      </c>
      <c r="AM52" s="30" t="str">
        <f>'P13'!$E46</f>
        <v>N</v>
      </c>
      <c r="AN52" s="30" t="str">
        <f>'P14'!$E46</f>
        <v>N</v>
      </c>
      <c r="AO52" s="30" t="str">
        <f>'P15'!$E46</f>
        <v>N</v>
      </c>
      <c r="AP52" s="33">
        <f t="shared" ref="AP52:AP61" si="23">COUNTIF(AA52:AO52,"D")</f>
        <v>0</v>
      </c>
    </row>
    <row r="53" spans="1:42">
      <c r="A53">
        <v>8</v>
      </c>
      <c r="B53" s="30" t="str">
        <f>Critères!$B46</f>
        <v>8.2</v>
      </c>
      <c r="C53" s="30" t="str">
        <f>Critères!$A45</f>
        <v>ÉLÉMENTS OBLIGATOIRES</v>
      </c>
      <c r="D53" s="30" t="str">
        <f>'P01'!$D47</f>
        <v>C</v>
      </c>
      <c r="E53" s="30" t="str">
        <f>'P02'!$D47</f>
        <v>C</v>
      </c>
      <c r="F53" s="30" t="str">
        <f>'P03'!$D47</f>
        <v>C</v>
      </c>
      <c r="G53" s="30" t="str">
        <f>'P04'!$D47</f>
        <v>C</v>
      </c>
      <c r="H53" s="30" t="str">
        <f>'P05'!$D47</f>
        <v>C</v>
      </c>
      <c r="I53" s="30" t="str">
        <f>'P06'!$D47</f>
        <v>C</v>
      </c>
      <c r="J53" s="30" t="str">
        <f>'P07'!$D47</f>
        <v>NC</v>
      </c>
      <c r="K53" s="30" t="str">
        <f>'P08'!$D47</f>
        <v>C</v>
      </c>
      <c r="L53" s="30" t="str">
        <f>'P09'!$D47</f>
        <v>C</v>
      </c>
      <c r="M53" s="30" t="str">
        <f>'P10'!$D47</f>
        <v>C</v>
      </c>
      <c r="N53" s="30" t="str">
        <f>'P11'!$D47</f>
        <v>C</v>
      </c>
      <c r="O53" s="30" t="str">
        <f>'P12'!$D47</f>
        <v>C</v>
      </c>
      <c r="P53" s="30" t="str">
        <f>'P13'!$D47</f>
        <v>C</v>
      </c>
      <c r="Q53" s="30" t="str">
        <f>'P14'!$D47</f>
        <v>C</v>
      </c>
      <c r="R53" s="30" t="str">
        <f>'P15'!$D47</f>
        <v>C</v>
      </c>
      <c r="S53" s="33">
        <f t="shared" si="18"/>
        <v>14</v>
      </c>
      <c r="T53" s="33">
        <f t="shared" si="19"/>
        <v>1</v>
      </c>
      <c r="U53" s="33">
        <f t="shared" si="20"/>
        <v>0</v>
      </c>
      <c r="V53" s="33">
        <f t="shared" si="21"/>
        <v>0</v>
      </c>
      <c r="W53" s="30" t="str">
        <f t="shared" si="22"/>
        <v>NC</v>
      </c>
      <c r="X53">
        <v>8</v>
      </c>
      <c r="Y53" s="30" t="str">
        <f>Critères!$B46</f>
        <v>8.2</v>
      </c>
      <c r="Z53" s="30" t="str">
        <f>Critères!$A45</f>
        <v>ÉLÉMENTS OBLIGATOIRES</v>
      </c>
      <c r="AA53" s="30" t="str">
        <f>'P01'!$E47</f>
        <v>N</v>
      </c>
      <c r="AB53" s="30" t="str">
        <f>'P02'!$E47</f>
        <v>N</v>
      </c>
      <c r="AC53" s="30" t="str">
        <f>'P03'!$E47</f>
        <v>N</v>
      </c>
      <c r="AD53" s="30" t="str">
        <f>'P04'!$E47</f>
        <v>N</v>
      </c>
      <c r="AE53" s="30" t="str">
        <f>'P05'!$E47</f>
        <v>N</v>
      </c>
      <c r="AF53" s="30" t="str">
        <f>'P06'!$E47</f>
        <v>N</v>
      </c>
      <c r="AG53" s="30" t="str">
        <f>'P07'!$E47</f>
        <v>N</v>
      </c>
      <c r="AH53" s="30" t="str">
        <f>'P08'!$E47</f>
        <v>N</v>
      </c>
      <c r="AI53" s="30" t="str">
        <f>'P09'!$E47</f>
        <v>N</v>
      </c>
      <c r="AJ53" s="30" t="str">
        <f>'P10'!$E47</f>
        <v>N</v>
      </c>
      <c r="AK53" s="30" t="str">
        <f>'P11'!$E47</f>
        <v>N</v>
      </c>
      <c r="AL53" s="30" t="str">
        <f>'P12'!$E47</f>
        <v>N</v>
      </c>
      <c r="AM53" s="30" t="str">
        <f>'P13'!$E47</f>
        <v>N</v>
      </c>
      <c r="AN53" s="30" t="str">
        <f>'P14'!$E47</f>
        <v>N</v>
      </c>
      <c r="AO53" s="30" t="str">
        <f>'P15'!$E47</f>
        <v>N</v>
      </c>
      <c r="AP53" s="33">
        <f t="shared" si="23"/>
        <v>0</v>
      </c>
    </row>
    <row r="54" spans="1:42">
      <c r="A54">
        <v>8</v>
      </c>
      <c r="B54" s="30" t="str">
        <f>Critères!$B47</f>
        <v>8.3</v>
      </c>
      <c r="C54" s="30" t="str">
        <f>Critères!$A45</f>
        <v>ÉLÉMENTS OBLIGATOIRES</v>
      </c>
      <c r="D54" s="30" t="str">
        <f>'P01'!$D48</f>
        <v>C</v>
      </c>
      <c r="E54" s="30" t="str">
        <f>'P02'!$D48</f>
        <v>C</v>
      </c>
      <c r="F54" s="30" t="str">
        <f>'P03'!$D48</f>
        <v>C</v>
      </c>
      <c r="G54" s="30" t="str">
        <f>'P04'!$D48</f>
        <v>C</v>
      </c>
      <c r="H54" s="30" t="str">
        <f>'P05'!$D48</f>
        <v>C</v>
      </c>
      <c r="I54" s="30" t="str">
        <f>'P06'!$D48</f>
        <v>C</v>
      </c>
      <c r="J54" s="30" t="str">
        <f>'P07'!$D48</f>
        <v>C</v>
      </c>
      <c r="K54" s="30" t="str">
        <f>'P08'!$D48</f>
        <v>C</v>
      </c>
      <c r="L54" s="30" t="str">
        <f>'P09'!$D48</f>
        <v>C</v>
      </c>
      <c r="M54" s="30" t="str">
        <f>'P10'!$D48</f>
        <v>C</v>
      </c>
      <c r="N54" s="30" t="str">
        <f>'P11'!$D48</f>
        <v>C</v>
      </c>
      <c r="O54" s="30" t="str">
        <f>'P12'!$D48</f>
        <v>C</v>
      </c>
      <c r="P54" s="30" t="str">
        <f>'P13'!$D48</f>
        <v>C</v>
      </c>
      <c r="Q54" s="30" t="str">
        <f>'P14'!$D48</f>
        <v>C</v>
      </c>
      <c r="R54" s="30" t="str">
        <f>'P15'!$D48</f>
        <v>C</v>
      </c>
      <c r="S54" s="33">
        <f t="shared" si="18"/>
        <v>15</v>
      </c>
      <c r="T54" s="33">
        <f t="shared" si="19"/>
        <v>0</v>
      </c>
      <c r="U54" s="33">
        <f t="shared" si="20"/>
        <v>0</v>
      </c>
      <c r="V54" s="33">
        <f t="shared" si="21"/>
        <v>0</v>
      </c>
      <c r="W54" s="30" t="str">
        <f t="shared" si="22"/>
        <v>C</v>
      </c>
      <c r="X54">
        <v>8</v>
      </c>
      <c r="Y54" s="30" t="str">
        <f>Critères!$B47</f>
        <v>8.3</v>
      </c>
      <c r="Z54" s="30" t="str">
        <f>Critères!$A45</f>
        <v>ÉLÉMENTS OBLIGATOIRES</v>
      </c>
      <c r="AA54" s="30" t="str">
        <f>'P01'!$E48</f>
        <v>N</v>
      </c>
      <c r="AB54" s="30" t="str">
        <f>'P02'!$E48</f>
        <v>N</v>
      </c>
      <c r="AC54" s="30" t="str">
        <f>'P03'!$E48</f>
        <v>N</v>
      </c>
      <c r="AD54" s="30" t="str">
        <f>'P04'!$E48</f>
        <v>N</v>
      </c>
      <c r="AE54" s="30" t="str">
        <f>'P05'!$E48</f>
        <v>N</v>
      </c>
      <c r="AF54" s="30" t="str">
        <f>'P06'!$E48</f>
        <v>N</v>
      </c>
      <c r="AG54" s="30" t="str">
        <f>'P07'!$E48</f>
        <v>N</v>
      </c>
      <c r="AH54" s="30" t="str">
        <f>'P08'!$E48</f>
        <v>N</v>
      </c>
      <c r="AI54" s="30" t="str">
        <f>'P09'!$E48</f>
        <v>N</v>
      </c>
      <c r="AJ54" s="30" t="str">
        <f>'P10'!$E48</f>
        <v>N</v>
      </c>
      <c r="AK54" s="30" t="str">
        <f>'P11'!$E48</f>
        <v>N</v>
      </c>
      <c r="AL54" s="30" t="str">
        <f>'P12'!$E48</f>
        <v>N</v>
      </c>
      <c r="AM54" s="30" t="str">
        <f>'P13'!$E48</f>
        <v>N</v>
      </c>
      <c r="AN54" s="30" t="str">
        <f>'P14'!$E48</f>
        <v>N</v>
      </c>
      <c r="AO54" s="30" t="str">
        <f>'P15'!$E48</f>
        <v>N</v>
      </c>
      <c r="AP54" s="33">
        <f t="shared" si="23"/>
        <v>0</v>
      </c>
    </row>
    <row r="55" spans="1:42">
      <c r="A55">
        <v>8</v>
      </c>
      <c r="B55" s="30" t="str">
        <f>Critères!$B48</f>
        <v>8.4</v>
      </c>
      <c r="C55" s="30" t="str">
        <f>Critères!$A45</f>
        <v>ÉLÉMENTS OBLIGATOIRES</v>
      </c>
      <c r="D55" s="30" t="str">
        <f>'P01'!$D49</f>
        <v>C</v>
      </c>
      <c r="E55" s="30" t="str">
        <f>'P02'!$D49</f>
        <v>C</v>
      </c>
      <c r="F55" s="30" t="str">
        <f>'P03'!$D49</f>
        <v>C</v>
      </c>
      <c r="G55" s="30" t="str">
        <f>'P04'!$D49</f>
        <v>C</v>
      </c>
      <c r="H55" s="30" t="str">
        <f>'P05'!$D49</f>
        <v>C</v>
      </c>
      <c r="I55" s="30" t="str">
        <f>'P06'!$D49</f>
        <v>C</v>
      </c>
      <c r="J55" s="30" t="str">
        <f>'P07'!$D49</f>
        <v>C</v>
      </c>
      <c r="K55" s="30" t="str">
        <f>'P08'!$D49</f>
        <v>C</v>
      </c>
      <c r="L55" s="30" t="str">
        <f>'P09'!$D49</f>
        <v>C</v>
      </c>
      <c r="M55" s="30" t="str">
        <f>'P10'!$D49</f>
        <v>C</v>
      </c>
      <c r="N55" s="30" t="str">
        <f>'P11'!$D49</f>
        <v>C</v>
      </c>
      <c r="O55" s="30" t="str">
        <f>'P12'!$D49</f>
        <v>C</v>
      </c>
      <c r="P55" s="30" t="str">
        <f>'P13'!$D49</f>
        <v>C</v>
      </c>
      <c r="Q55" s="30" t="str">
        <f>'P14'!$D49</f>
        <v>C</v>
      </c>
      <c r="R55" s="30" t="str">
        <f>'P15'!$D49</f>
        <v>C</v>
      </c>
      <c r="S55" s="33">
        <f t="shared" si="18"/>
        <v>15</v>
      </c>
      <c r="T55" s="33">
        <f t="shared" si="19"/>
        <v>0</v>
      </c>
      <c r="U55" s="33">
        <f t="shared" si="20"/>
        <v>0</v>
      </c>
      <c r="V55" s="33">
        <f t="shared" si="21"/>
        <v>0</v>
      </c>
      <c r="W55" s="30" t="str">
        <f t="shared" si="22"/>
        <v>C</v>
      </c>
      <c r="X55">
        <v>8</v>
      </c>
      <c r="Y55" s="30" t="str">
        <f>Critères!$B48</f>
        <v>8.4</v>
      </c>
      <c r="Z55" s="30" t="str">
        <f>Critères!$A45</f>
        <v>ÉLÉMENTS OBLIGATOIRES</v>
      </c>
      <c r="AA55" s="30" t="str">
        <f>'P01'!$E49</f>
        <v>N</v>
      </c>
      <c r="AB55" s="30" t="str">
        <f>'P02'!$E49</f>
        <v>N</v>
      </c>
      <c r="AC55" s="30" t="str">
        <f>'P03'!$E49</f>
        <v>N</v>
      </c>
      <c r="AD55" s="30" t="str">
        <f>'P04'!$E49</f>
        <v>N</v>
      </c>
      <c r="AE55" s="30" t="str">
        <f>'P05'!$E49</f>
        <v>N</v>
      </c>
      <c r="AF55" s="30" t="str">
        <f>'P06'!$E49</f>
        <v>N</v>
      </c>
      <c r="AG55" s="30" t="str">
        <f>'P07'!$E49</f>
        <v>N</v>
      </c>
      <c r="AH55" s="30" t="str">
        <f>'P08'!$E49</f>
        <v>N</v>
      </c>
      <c r="AI55" s="30" t="str">
        <f>'P09'!$E49</f>
        <v>N</v>
      </c>
      <c r="AJ55" s="30" t="str">
        <f>'P10'!$E49</f>
        <v>N</v>
      </c>
      <c r="AK55" s="30" t="str">
        <f>'P11'!$E49</f>
        <v>N</v>
      </c>
      <c r="AL55" s="30" t="str">
        <f>'P12'!$E49</f>
        <v>N</v>
      </c>
      <c r="AM55" s="30" t="str">
        <f>'P13'!$E49</f>
        <v>N</v>
      </c>
      <c r="AN55" s="30" t="str">
        <f>'P14'!$E49</f>
        <v>N</v>
      </c>
      <c r="AO55" s="30" t="str">
        <f>'P15'!$E49</f>
        <v>N</v>
      </c>
      <c r="AP55" s="33">
        <f t="shared" si="23"/>
        <v>0</v>
      </c>
    </row>
    <row r="56" spans="1:42">
      <c r="A56">
        <v>8</v>
      </c>
      <c r="B56" s="30" t="str">
        <f>Critères!$B49</f>
        <v>8.5</v>
      </c>
      <c r="C56" s="30" t="str">
        <f>Critères!$A45</f>
        <v>ÉLÉMENTS OBLIGATOIRES</v>
      </c>
      <c r="D56" s="30" t="str">
        <f>'P01'!$D50</f>
        <v>C</v>
      </c>
      <c r="E56" s="30" t="str">
        <f>'P02'!$D50</f>
        <v>C</v>
      </c>
      <c r="F56" s="30" t="str">
        <f>'P03'!$D50</f>
        <v>C</v>
      </c>
      <c r="G56" s="30" t="str">
        <f>'P04'!$D50</f>
        <v>C</v>
      </c>
      <c r="H56" s="30" t="str">
        <f>'P05'!$D50</f>
        <v>C</v>
      </c>
      <c r="I56" s="30" t="str">
        <f>'P06'!$D50</f>
        <v>C</v>
      </c>
      <c r="J56" s="30" t="str">
        <f>'P07'!$D50</f>
        <v>C</v>
      </c>
      <c r="K56" s="30" t="str">
        <f>'P08'!$D50</f>
        <v>C</v>
      </c>
      <c r="L56" s="30" t="str">
        <f>'P09'!$D50</f>
        <v>C</v>
      </c>
      <c r="M56" s="30" t="str">
        <f>'P10'!$D50</f>
        <v>C</v>
      </c>
      <c r="N56" s="30" t="str">
        <f>'P11'!$D50</f>
        <v>C</v>
      </c>
      <c r="O56" s="30" t="str">
        <f>'P12'!$D50</f>
        <v>C</v>
      </c>
      <c r="P56" s="30" t="str">
        <f>'P13'!$D50</f>
        <v>C</v>
      </c>
      <c r="Q56" s="30" t="str">
        <f>'P14'!$D50</f>
        <v>C</v>
      </c>
      <c r="R56" s="30" t="str">
        <f>'P15'!$D50</f>
        <v>C</v>
      </c>
      <c r="S56" s="33">
        <f t="shared" si="18"/>
        <v>15</v>
      </c>
      <c r="T56" s="33">
        <f t="shared" si="19"/>
        <v>0</v>
      </c>
      <c r="U56" s="33">
        <f t="shared" si="20"/>
        <v>0</v>
      </c>
      <c r="V56" s="33">
        <f t="shared" si="21"/>
        <v>0</v>
      </c>
      <c r="W56" s="30" t="str">
        <f t="shared" si="22"/>
        <v>C</v>
      </c>
      <c r="X56">
        <v>8</v>
      </c>
      <c r="Y56" s="30" t="str">
        <f>Critères!$B49</f>
        <v>8.5</v>
      </c>
      <c r="Z56" s="30" t="str">
        <f>Critères!$A45</f>
        <v>ÉLÉMENTS OBLIGATOIRES</v>
      </c>
      <c r="AA56" s="30" t="str">
        <f>'P01'!$E50</f>
        <v>N</v>
      </c>
      <c r="AB56" s="30" t="str">
        <f>'P02'!$E50</f>
        <v>N</v>
      </c>
      <c r="AC56" s="30" t="str">
        <f>'P03'!$E50</f>
        <v>N</v>
      </c>
      <c r="AD56" s="30" t="str">
        <f>'P04'!$E50</f>
        <v>N</v>
      </c>
      <c r="AE56" s="30" t="str">
        <f>'P05'!$E50</f>
        <v>N</v>
      </c>
      <c r="AF56" s="30" t="str">
        <f>'P06'!$E50</f>
        <v>N</v>
      </c>
      <c r="AG56" s="30" t="str">
        <f>'P07'!$E50</f>
        <v>N</v>
      </c>
      <c r="AH56" s="30" t="str">
        <f>'P08'!$E50</f>
        <v>N</v>
      </c>
      <c r="AI56" s="30" t="str">
        <f>'P09'!$E50</f>
        <v>N</v>
      </c>
      <c r="AJ56" s="30" t="str">
        <f>'P10'!$E50</f>
        <v>N</v>
      </c>
      <c r="AK56" s="30" t="str">
        <f>'P11'!$E50</f>
        <v>N</v>
      </c>
      <c r="AL56" s="30" t="str">
        <f>'P12'!$E50</f>
        <v>N</v>
      </c>
      <c r="AM56" s="30" t="str">
        <f>'P13'!$E50</f>
        <v>N</v>
      </c>
      <c r="AN56" s="30" t="str">
        <f>'P14'!$E50</f>
        <v>N</v>
      </c>
      <c r="AO56" s="30" t="str">
        <f>'P15'!$E50</f>
        <v>N</v>
      </c>
      <c r="AP56" s="33">
        <f t="shared" si="23"/>
        <v>0</v>
      </c>
    </row>
    <row r="57" spans="1:42">
      <c r="A57">
        <v>8</v>
      </c>
      <c r="B57" s="30" t="str">
        <f>Critères!$B50</f>
        <v>8.6</v>
      </c>
      <c r="C57" s="30" t="str">
        <f>Critères!$A45</f>
        <v>ÉLÉMENTS OBLIGATOIRES</v>
      </c>
      <c r="D57" s="30" t="str">
        <f>'P01'!$D51</f>
        <v>C</v>
      </c>
      <c r="E57" s="30" t="str">
        <f>'P02'!$D51</f>
        <v>C</v>
      </c>
      <c r="F57" s="30" t="str">
        <f>'P03'!$D51</f>
        <v>C</v>
      </c>
      <c r="G57" s="30" t="str">
        <f>'P04'!$D51</f>
        <v>C</v>
      </c>
      <c r="H57" s="30" t="str">
        <f>'P05'!$D51</f>
        <v>C</v>
      </c>
      <c r="I57" s="30" t="str">
        <f>'P06'!$D51</f>
        <v>C</v>
      </c>
      <c r="J57" s="30" t="str">
        <f>'P07'!$D51</f>
        <v>C</v>
      </c>
      <c r="K57" s="30" t="str">
        <f>'P08'!$D51</f>
        <v>C</v>
      </c>
      <c r="L57" s="30" t="str">
        <f>'P09'!$D51</f>
        <v>C</v>
      </c>
      <c r="M57" s="30" t="str">
        <f>'P10'!$D51</f>
        <v>C</v>
      </c>
      <c r="N57" s="30" t="str">
        <f>'P11'!$D51</f>
        <v>C</v>
      </c>
      <c r="O57" s="30" t="str">
        <f>'P12'!$D51</f>
        <v>C</v>
      </c>
      <c r="P57" s="30" t="str">
        <f>'P13'!$D51</f>
        <v>C</v>
      </c>
      <c r="Q57" s="30" t="str">
        <f>'P14'!$D51</f>
        <v>C</v>
      </c>
      <c r="R57" s="30" t="str">
        <f>'P15'!$D51</f>
        <v>C</v>
      </c>
      <c r="S57" s="33">
        <f t="shared" si="18"/>
        <v>15</v>
      </c>
      <c r="T57" s="33">
        <f t="shared" si="19"/>
        <v>0</v>
      </c>
      <c r="U57" s="33">
        <f t="shared" si="20"/>
        <v>0</v>
      </c>
      <c r="V57" s="33">
        <f t="shared" si="21"/>
        <v>0</v>
      </c>
      <c r="W57" s="30" t="str">
        <f t="shared" si="22"/>
        <v>C</v>
      </c>
      <c r="X57">
        <v>8</v>
      </c>
      <c r="Y57" s="30" t="str">
        <f>Critères!$B50</f>
        <v>8.6</v>
      </c>
      <c r="Z57" s="30" t="str">
        <f>Critères!$A45</f>
        <v>ÉLÉMENTS OBLIGATOIRES</v>
      </c>
      <c r="AA57" s="30" t="str">
        <f>'P01'!$E51</f>
        <v>N</v>
      </c>
      <c r="AB57" s="30" t="str">
        <f>'P02'!$E51</f>
        <v>N</v>
      </c>
      <c r="AC57" s="30" t="str">
        <f>'P03'!$E51</f>
        <v>N</v>
      </c>
      <c r="AD57" s="30" t="str">
        <f>'P04'!$E51</f>
        <v>N</v>
      </c>
      <c r="AE57" s="30" t="str">
        <f>'P05'!$E51</f>
        <v>N</v>
      </c>
      <c r="AF57" s="30" t="str">
        <f>'P06'!$E51</f>
        <v>N</v>
      </c>
      <c r="AG57" s="30" t="str">
        <f>'P07'!$E51</f>
        <v>N</v>
      </c>
      <c r="AH57" s="30" t="str">
        <f>'P08'!$E51</f>
        <v>N</v>
      </c>
      <c r="AI57" s="30" t="str">
        <f>'P09'!$E51</f>
        <v>N</v>
      </c>
      <c r="AJ57" s="30" t="str">
        <f>'P10'!$E51</f>
        <v>N</v>
      </c>
      <c r="AK57" s="30" t="str">
        <f>'P11'!$E51</f>
        <v>N</v>
      </c>
      <c r="AL57" s="30" t="str">
        <f>'P12'!$E51</f>
        <v>N</v>
      </c>
      <c r="AM57" s="30" t="str">
        <f>'P13'!$E51</f>
        <v>N</v>
      </c>
      <c r="AN57" s="30" t="str">
        <f>'P14'!$E51</f>
        <v>N</v>
      </c>
      <c r="AO57" s="30" t="str">
        <f>'P15'!$E51</f>
        <v>N</v>
      </c>
      <c r="AP57" s="33">
        <f t="shared" si="23"/>
        <v>0</v>
      </c>
    </row>
    <row r="58" spans="1:42">
      <c r="A58">
        <v>8</v>
      </c>
      <c r="B58" s="30" t="str">
        <f>Critères!$B51</f>
        <v>8.7</v>
      </c>
      <c r="C58" s="30" t="str">
        <f>Critères!$A45</f>
        <v>ÉLÉMENTS OBLIGATOIRES</v>
      </c>
      <c r="D58" s="30" t="str">
        <f>'P01'!$D52</f>
        <v>C</v>
      </c>
      <c r="E58" s="30" t="str">
        <f>'P02'!$D52</f>
        <v>C</v>
      </c>
      <c r="F58" s="30" t="str">
        <f>'P03'!$D52</f>
        <v>NA</v>
      </c>
      <c r="G58" s="30" t="str">
        <f>'P04'!$D52</f>
        <v>NA</v>
      </c>
      <c r="H58" s="30" t="str">
        <f>'P05'!$D52</f>
        <v>C</v>
      </c>
      <c r="I58" s="30" t="str">
        <f>'P06'!$D52</f>
        <v>NA</v>
      </c>
      <c r="J58" s="30" t="str">
        <f>'P07'!$D52</f>
        <v>NA</v>
      </c>
      <c r="K58" s="30" t="str">
        <f>'P08'!$D52</f>
        <v>NA</v>
      </c>
      <c r="L58" s="30" t="str">
        <f>'P09'!$D52</f>
        <v>NA</v>
      </c>
      <c r="M58" s="30" t="str">
        <f>'P10'!$D52</f>
        <v>NA</v>
      </c>
      <c r="N58" s="30" t="str">
        <f>'P11'!$D52</f>
        <v>NA</v>
      </c>
      <c r="O58" s="30" t="str">
        <f>'P12'!$D52</f>
        <v>NA</v>
      </c>
      <c r="P58" s="30" t="str">
        <f>'P13'!$D52</f>
        <v>NA</v>
      </c>
      <c r="Q58" s="30" t="str">
        <f>'P14'!$D52</f>
        <v>C</v>
      </c>
      <c r="R58" s="30" t="str">
        <f>'P15'!$D52</f>
        <v>C</v>
      </c>
      <c r="S58" s="33">
        <f t="shared" si="18"/>
        <v>5</v>
      </c>
      <c r="T58" s="33">
        <f t="shared" si="19"/>
        <v>0</v>
      </c>
      <c r="U58" s="33">
        <f t="shared" si="20"/>
        <v>10</v>
      </c>
      <c r="V58" s="33">
        <f t="shared" si="21"/>
        <v>0</v>
      </c>
      <c r="W58" s="30" t="str">
        <f t="shared" si="22"/>
        <v>C</v>
      </c>
      <c r="X58">
        <v>8</v>
      </c>
      <c r="Y58" s="30" t="str">
        <f>Critères!$B51</f>
        <v>8.7</v>
      </c>
      <c r="Z58" s="30" t="str">
        <f>Critères!$A45</f>
        <v>ÉLÉMENTS OBLIGATOIRES</v>
      </c>
      <c r="AA58" s="30" t="str">
        <f>'P01'!$E52</f>
        <v>N</v>
      </c>
      <c r="AB58" s="30" t="str">
        <f>'P02'!$E52</f>
        <v>N</v>
      </c>
      <c r="AC58" s="30" t="str">
        <f>'P03'!$E52</f>
        <v>N</v>
      </c>
      <c r="AD58" s="30" t="str">
        <f>'P04'!$E52</f>
        <v>N</v>
      </c>
      <c r="AE58" s="30" t="str">
        <f>'P05'!$E52</f>
        <v>N</v>
      </c>
      <c r="AF58" s="30" t="str">
        <f>'P06'!$E52</f>
        <v>N</v>
      </c>
      <c r="AG58" s="30" t="str">
        <f>'P07'!$E52</f>
        <v>N</v>
      </c>
      <c r="AH58" s="30" t="str">
        <f>'P08'!$E52</f>
        <v>N</v>
      </c>
      <c r="AI58" s="30" t="str">
        <f>'P09'!$E52</f>
        <v>N</v>
      </c>
      <c r="AJ58" s="30" t="str">
        <f>'P10'!$E52</f>
        <v>N</v>
      </c>
      <c r="AK58" s="30" t="str">
        <f>'P11'!$E52</f>
        <v>N</v>
      </c>
      <c r="AL58" s="30" t="str">
        <f>'P12'!$E52</f>
        <v>N</v>
      </c>
      <c r="AM58" s="30" t="str">
        <f>'P13'!$E52</f>
        <v>N</v>
      </c>
      <c r="AN58" s="30" t="str">
        <f>'P14'!$E52</f>
        <v>N</v>
      </c>
      <c r="AO58" s="30" t="str">
        <f>'P15'!$E52</f>
        <v>N</v>
      </c>
      <c r="AP58" s="33">
        <f t="shared" si="23"/>
        <v>0</v>
      </c>
    </row>
    <row r="59" spans="1:42">
      <c r="A59">
        <v>8</v>
      </c>
      <c r="B59" s="30" t="str">
        <f>Critères!$B52</f>
        <v>8.8</v>
      </c>
      <c r="C59" s="30" t="str">
        <f>Critères!$A45</f>
        <v>ÉLÉMENTS OBLIGATOIRES</v>
      </c>
      <c r="D59" s="30" t="str">
        <f>'P01'!$D53</f>
        <v>C</v>
      </c>
      <c r="E59" s="30" t="str">
        <f>'P02'!$D53</f>
        <v>C</v>
      </c>
      <c r="F59" s="30" t="str">
        <f>'P03'!$D53</f>
        <v>NA</v>
      </c>
      <c r="G59" s="30" t="str">
        <f>'P04'!$D53</f>
        <v>NA</v>
      </c>
      <c r="H59" s="30" t="str">
        <f>'P05'!$D53</f>
        <v>C</v>
      </c>
      <c r="I59" s="30" t="str">
        <f>'P06'!$D53</f>
        <v>NA</v>
      </c>
      <c r="J59" s="30" t="str">
        <f>'P07'!$D53</f>
        <v>NA</v>
      </c>
      <c r="K59" s="30" t="str">
        <f>'P08'!$D53</f>
        <v>NA</v>
      </c>
      <c r="L59" s="30" t="str">
        <f>'P09'!$D53</f>
        <v>NA</v>
      </c>
      <c r="M59" s="30" t="str">
        <f>'P10'!$D53</f>
        <v>NA</v>
      </c>
      <c r="N59" s="30" t="str">
        <f>'P11'!$D53</f>
        <v>NA</v>
      </c>
      <c r="O59" s="30" t="str">
        <f>'P12'!$D53</f>
        <v>NA</v>
      </c>
      <c r="P59" s="30" t="str">
        <f>'P13'!$D53</f>
        <v>NA</v>
      </c>
      <c r="Q59" s="30" t="str">
        <f>'P14'!$D53</f>
        <v>C</v>
      </c>
      <c r="R59" s="30" t="str">
        <f>'P15'!$D53</f>
        <v>C</v>
      </c>
      <c r="S59" s="33">
        <f t="shared" si="18"/>
        <v>5</v>
      </c>
      <c r="T59" s="33">
        <f t="shared" si="19"/>
        <v>0</v>
      </c>
      <c r="U59" s="33">
        <f t="shared" si="20"/>
        <v>10</v>
      </c>
      <c r="V59" s="33">
        <f t="shared" si="21"/>
        <v>0</v>
      </c>
      <c r="W59" s="30" t="str">
        <f t="shared" si="22"/>
        <v>C</v>
      </c>
      <c r="X59">
        <v>8</v>
      </c>
      <c r="Y59" s="30" t="str">
        <f>Critères!$B52</f>
        <v>8.8</v>
      </c>
      <c r="Z59" s="30" t="str">
        <f>Critères!$A45</f>
        <v>ÉLÉMENTS OBLIGATOIRES</v>
      </c>
      <c r="AA59" s="30" t="str">
        <f>'P01'!$E53</f>
        <v>N</v>
      </c>
      <c r="AB59" s="30" t="str">
        <f>'P02'!$E53</f>
        <v>N</v>
      </c>
      <c r="AC59" s="30" t="str">
        <f>'P03'!$E53</f>
        <v>N</v>
      </c>
      <c r="AD59" s="30" t="str">
        <f>'P04'!$E53</f>
        <v>N</v>
      </c>
      <c r="AE59" s="30" t="str">
        <f>'P05'!$E53</f>
        <v>N</v>
      </c>
      <c r="AF59" s="30" t="str">
        <f>'P06'!$E53</f>
        <v>N</v>
      </c>
      <c r="AG59" s="30" t="str">
        <f>'P07'!$E53</f>
        <v>N</v>
      </c>
      <c r="AH59" s="30" t="str">
        <f>'P08'!$E53</f>
        <v>N</v>
      </c>
      <c r="AI59" s="30" t="str">
        <f>'P09'!$E53</f>
        <v>N</v>
      </c>
      <c r="AJ59" s="30" t="str">
        <f>'P10'!$E53</f>
        <v>N</v>
      </c>
      <c r="AK59" s="30" t="str">
        <f>'P11'!$E53</f>
        <v>N</v>
      </c>
      <c r="AL59" s="30" t="str">
        <f>'P12'!$E53</f>
        <v>N</v>
      </c>
      <c r="AM59" s="30" t="str">
        <f>'P13'!$E53</f>
        <v>N</v>
      </c>
      <c r="AN59" s="30" t="str">
        <f>'P14'!$E53</f>
        <v>N</v>
      </c>
      <c r="AO59" s="30" t="str">
        <f>'P15'!$E53</f>
        <v>N</v>
      </c>
      <c r="AP59" s="33">
        <f t="shared" si="23"/>
        <v>0</v>
      </c>
    </row>
    <row r="60" spans="1:42">
      <c r="A60">
        <v>8</v>
      </c>
      <c r="B60" s="30" t="str">
        <f>Critères!$B53</f>
        <v>8.9</v>
      </c>
      <c r="C60" s="30" t="str">
        <f>Critères!$A45</f>
        <v>ÉLÉMENTS OBLIGATOIRES</v>
      </c>
      <c r="D60" s="30" t="str">
        <f>'P01'!$D54</f>
        <v>C</v>
      </c>
      <c r="E60" s="30" t="str">
        <f>'P02'!$D54</f>
        <v>NC</v>
      </c>
      <c r="F60" s="30" t="str">
        <f>'P03'!$D54</f>
        <v>NC</v>
      </c>
      <c r="G60" s="30" t="str">
        <f>'P04'!$D54</f>
        <v>NC</v>
      </c>
      <c r="H60" s="30" t="str">
        <f>'P05'!$D54</f>
        <v>NC</v>
      </c>
      <c r="I60" s="30" t="str">
        <f>'P06'!$D54</f>
        <v>NC</v>
      </c>
      <c r="J60" s="30" t="str">
        <f>'P07'!$D54</f>
        <v>NC</v>
      </c>
      <c r="K60" s="30" t="str">
        <f>'P08'!$D54</f>
        <v>NC</v>
      </c>
      <c r="L60" s="30" t="str">
        <f>'P09'!$D54</f>
        <v>NC</v>
      </c>
      <c r="M60" s="30" t="str">
        <f>'P10'!$D54</f>
        <v>NC</v>
      </c>
      <c r="N60" s="30" t="str">
        <f>'P11'!$D54</f>
        <v>NC</v>
      </c>
      <c r="O60" s="30" t="str">
        <f>'P12'!$D54</f>
        <v>NC</v>
      </c>
      <c r="P60" s="30" t="str">
        <f>'P13'!$D54</f>
        <v>NC</v>
      </c>
      <c r="Q60" s="30" t="str">
        <f>'P14'!$D54</f>
        <v>NC</v>
      </c>
      <c r="R60" s="30" t="str">
        <f>'P15'!$D54</f>
        <v>NC</v>
      </c>
      <c r="S60" s="33">
        <f t="shared" si="18"/>
        <v>1</v>
      </c>
      <c r="T60" s="33">
        <f t="shared" si="19"/>
        <v>14</v>
      </c>
      <c r="U60" s="33">
        <f t="shared" si="20"/>
        <v>0</v>
      </c>
      <c r="V60" s="33">
        <f t="shared" si="21"/>
        <v>0</v>
      </c>
      <c r="W60" s="30" t="str">
        <f t="shared" si="22"/>
        <v>NC</v>
      </c>
      <c r="X60">
        <v>8</v>
      </c>
      <c r="Y60" s="30" t="str">
        <f>Critères!$B53</f>
        <v>8.9</v>
      </c>
      <c r="Z60" s="30" t="str">
        <f>Critères!$A45</f>
        <v>ÉLÉMENTS OBLIGATOIRES</v>
      </c>
      <c r="AA60" s="30" t="str">
        <f>'P01'!$E54</f>
        <v>N</v>
      </c>
      <c r="AB60" s="30" t="str">
        <f>'P02'!$E54</f>
        <v>N</v>
      </c>
      <c r="AC60" s="30" t="str">
        <f>'P03'!$E54</f>
        <v>N</v>
      </c>
      <c r="AD60" s="30" t="str">
        <f>'P04'!$E54</f>
        <v>N</v>
      </c>
      <c r="AE60" s="30" t="str">
        <f>'P05'!$E54</f>
        <v>N</v>
      </c>
      <c r="AF60" s="30" t="str">
        <f>'P06'!$E54</f>
        <v>N</v>
      </c>
      <c r="AG60" s="30" t="str">
        <f>'P07'!$E54</f>
        <v>N</v>
      </c>
      <c r="AH60" s="30" t="str">
        <f>'P08'!$E54</f>
        <v>N</v>
      </c>
      <c r="AI60" s="30" t="str">
        <f>'P09'!$E54</f>
        <v>N</v>
      </c>
      <c r="AJ60" s="30" t="str">
        <f>'P10'!$E54</f>
        <v>N</v>
      </c>
      <c r="AK60" s="30" t="str">
        <f>'P11'!$E54</f>
        <v>N</v>
      </c>
      <c r="AL60" s="30" t="str">
        <f>'P12'!$E54</f>
        <v>N</v>
      </c>
      <c r="AM60" s="30" t="str">
        <f>'P13'!$E54</f>
        <v>N</v>
      </c>
      <c r="AN60" s="30" t="str">
        <f>'P14'!$E54</f>
        <v>N</v>
      </c>
      <c r="AO60" s="30" t="str">
        <f>'P15'!$E54</f>
        <v>N</v>
      </c>
      <c r="AP60" s="33">
        <f t="shared" si="23"/>
        <v>0</v>
      </c>
    </row>
    <row r="61" spans="1:42">
      <c r="A61">
        <v>8</v>
      </c>
      <c r="B61" s="30" t="str">
        <f>Critères!$B54</f>
        <v>8.10</v>
      </c>
      <c r="C61" s="30" t="str">
        <f>Critères!$A45</f>
        <v>ÉLÉMENTS OBLIGATOIRES</v>
      </c>
      <c r="D61" s="30" t="str">
        <f>'P01'!$D55</f>
        <v>C</v>
      </c>
      <c r="E61" s="30" t="str">
        <f>'P02'!$D55</f>
        <v>C</v>
      </c>
      <c r="F61" s="30" t="str">
        <f>'P03'!$D55</f>
        <v>C</v>
      </c>
      <c r="G61" s="30" t="str">
        <f>'P04'!$D55</f>
        <v>C</v>
      </c>
      <c r="H61" s="30" t="str">
        <f>'P05'!$D55</f>
        <v>C</v>
      </c>
      <c r="I61" s="30" t="str">
        <f>'P06'!$D55</f>
        <v>C</v>
      </c>
      <c r="J61" s="30" t="str">
        <f>'P07'!$D55</f>
        <v>C</v>
      </c>
      <c r="K61" s="30" t="str">
        <f>'P08'!$D55</f>
        <v>C</v>
      </c>
      <c r="L61" s="30" t="str">
        <f>'P09'!$D55</f>
        <v>C</v>
      </c>
      <c r="M61" s="30" t="str">
        <f>'P10'!$D55</f>
        <v>C</v>
      </c>
      <c r="N61" s="30" t="str">
        <f>'P11'!$D55</f>
        <v>C</v>
      </c>
      <c r="O61" s="30" t="str">
        <f>'P12'!$D55</f>
        <v>C</v>
      </c>
      <c r="P61" s="30" t="str">
        <f>'P13'!$D55</f>
        <v>C</v>
      </c>
      <c r="Q61" s="30" t="str">
        <f>'P14'!$D55</f>
        <v>C</v>
      </c>
      <c r="R61" s="30" t="str">
        <f>'P15'!$D55</f>
        <v>C</v>
      </c>
      <c r="S61" s="33">
        <f t="shared" si="18"/>
        <v>15</v>
      </c>
      <c r="T61" s="33">
        <f t="shared" si="19"/>
        <v>0</v>
      </c>
      <c r="U61" s="33">
        <f t="shared" si="20"/>
        <v>0</v>
      </c>
      <c r="V61" s="33">
        <f t="shared" si="21"/>
        <v>0</v>
      </c>
      <c r="W61" s="30" t="str">
        <f t="shared" si="22"/>
        <v>C</v>
      </c>
      <c r="X61">
        <v>8</v>
      </c>
      <c r="Y61" s="30" t="str">
        <f>Critères!$B54</f>
        <v>8.10</v>
      </c>
      <c r="Z61" s="30" t="str">
        <f>Critères!$A45</f>
        <v>ÉLÉMENTS OBLIGATOIRES</v>
      </c>
      <c r="AA61" s="30" t="str">
        <f>'P01'!$E55</f>
        <v>N</v>
      </c>
      <c r="AB61" s="30" t="str">
        <f>'P02'!$E55</f>
        <v>N</v>
      </c>
      <c r="AC61" s="30" t="str">
        <f>'P03'!$E55</f>
        <v>N</v>
      </c>
      <c r="AD61" s="30" t="str">
        <f>'P04'!$E55</f>
        <v>N</v>
      </c>
      <c r="AE61" s="30" t="str">
        <f>'P05'!$E55</f>
        <v>N</v>
      </c>
      <c r="AF61" s="30" t="str">
        <f>'P06'!$E55</f>
        <v>N</v>
      </c>
      <c r="AG61" s="30" t="str">
        <f>'P07'!$E55</f>
        <v>N</v>
      </c>
      <c r="AH61" s="30" t="str">
        <f>'P08'!$E55</f>
        <v>N</v>
      </c>
      <c r="AI61" s="30" t="str">
        <f>'P09'!$E55</f>
        <v>N</v>
      </c>
      <c r="AJ61" s="30" t="str">
        <f>'P10'!$E55</f>
        <v>N</v>
      </c>
      <c r="AK61" s="30" t="str">
        <f>'P11'!$E55</f>
        <v>N</v>
      </c>
      <c r="AL61" s="30" t="str">
        <f>'P12'!$E55</f>
        <v>N</v>
      </c>
      <c r="AM61" s="30" t="str">
        <f>'P13'!$E55</f>
        <v>N</v>
      </c>
      <c r="AN61" s="30" t="str">
        <f>'P14'!$E55</f>
        <v>N</v>
      </c>
      <c r="AO61" s="30" t="str">
        <f>'P15'!$E55</f>
        <v>N</v>
      </c>
      <c r="AP61" s="33">
        <f t="shared" si="23"/>
        <v>0</v>
      </c>
    </row>
    <row r="62" spans="1:42">
      <c r="A62" s="5"/>
      <c r="B62" s="36"/>
      <c r="C62" s="36"/>
      <c r="D62" s="36"/>
      <c r="E62" s="36"/>
      <c r="F62" s="36"/>
      <c r="G62" s="36"/>
      <c r="H62" s="36"/>
      <c r="I62" s="36"/>
      <c r="J62" s="36"/>
      <c r="K62" s="36"/>
      <c r="L62" s="36"/>
      <c r="M62" s="36"/>
      <c r="N62" s="36"/>
      <c r="O62" s="36"/>
      <c r="P62" s="36"/>
      <c r="Q62" s="36"/>
      <c r="R62" s="36"/>
      <c r="S62" s="37">
        <f>SUM(S52:S61)</f>
        <v>115</v>
      </c>
      <c r="T62" s="37">
        <f>SUM(T52:T61)</f>
        <v>15</v>
      </c>
      <c r="U62" s="37">
        <f>SUM(U52:U61)</f>
        <v>20</v>
      </c>
      <c r="V62" s="37">
        <f>SUM(V52:V61)</f>
        <v>0</v>
      </c>
      <c r="W62" s="36"/>
      <c r="X62" s="5"/>
      <c r="Y62" s="36"/>
      <c r="Z62" s="36"/>
      <c r="AA62" s="36"/>
      <c r="AB62" s="36"/>
      <c r="AC62" s="36"/>
      <c r="AD62" s="36"/>
      <c r="AE62" s="36"/>
      <c r="AF62" s="36"/>
      <c r="AG62" s="36"/>
      <c r="AH62" s="36"/>
      <c r="AI62" s="36"/>
      <c r="AJ62" s="36"/>
      <c r="AK62" s="36"/>
      <c r="AL62" s="36"/>
      <c r="AM62" s="36"/>
      <c r="AN62" s="36"/>
      <c r="AO62" s="36"/>
      <c r="AP62" s="37">
        <f>SUM(AP52:AP61)</f>
        <v>0</v>
      </c>
    </row>
    <row r="63" spans="1:42">
      <c r="A63">
        <v>9</v>
      </c>
      <c r="B63" s="30" t="str">
        <f>Critères!$B55</f>
        <v>9.1</v>
      </c>
      <c r="C63" s="30" t="str">
        <f>Critères!$A55</f>
        <v>STRUCTURATION</v>
      </c>
      <c r="D63" s="30" t="str">
        <f>'P01'!$D56</f>
        <v>C</v>
      </c>
      <c r="E63" s="30" t="str">
        <f>'P02'!$D56</f>
        <v>C</v>
      </c>
      <c r="F63" s="30" t="str">
        <f>'P03'!$D56</f>
        <v>C</v>
      </c>
      <c r="G63" s="30" t="str">
        <f>'P04'!$D56</f>
        <v>C</v>
      </c>
      <c r="H63" s="30" t="str">
        <f>'P05'!$D56</f>
        <v>C</v>
      </c>
      <c r="I63" s="30" t="str">
        <f>'P06'!$D56</f>
        <v>C</v>
      </c>
      <c r="J63" s="30" t="str">
        <f>'P07'!$D56</f>
        <v>C</v>
      </c>
      <c r="K63" s="30" t="str">
        <f>'P08'!$D56</f>
        <v>NC</v>
      </c>
      <c r="L63" s="30" t="str">
        <f>'P09'!$D56</f>
        <v>C</v>
      </c>
      <c r="M63" s="30" t="str">
        <f>'P10'!$D56</f>
        <v>C</v>
      </c>
      <c r="N63" s="30" t="str">
        <f>'P11'!$D56</f>
        <v>C</v>
      </c>
      <c r="O63" s="30" t="str">
        <f>'P12'!$D56</f>
        <v>C</v>
      </c>
      <c r="P63" s="30" t="str">
        <f>'P13'!$D56</f>
        <v>C</v>
      </c>
      <c r="Q63" s="30" t="str">
        <f>'P14'!$D56</f>
        <v>NC</v>
      </c>
      <c r="R63" s="30" t="str">
        <f>'P15'!$D56</f>
        <v>C</v>
      </c>
      <c r="S63" s="33">
        <f>COUNTIF(D63:R63,"C")</f>
        <v>13</v>
      </c>
      <c r="T63" s="33">
        <f>COUNTIF(D63:R63,"NC")</f>
        <v>2</v>
      </c>
      <c r="U63" s="33">
        <f>COUNTIF(D63:R63,"NA")</f>
        <v>0</v>
      </c>
      <c r="V63" s="33">
        <f>COUNTIF(D63:R63,"NT")</f>
        <v>0</v>
      </c>
      <c r="W63" s="30" t="str">
        <f>IF(T63&gt;0,"NC",IF(S63&gt;0,"C",IF(V63&gt;0,"NT","NA")))</f>
        <v>NC</v>
      </c>
      <c r="X63">
        <v>9</v>
      </c>
      <c r="Y63" s="30" t="str">
        <f>Critères!$B55</f>
        <v>9.1</v>
      </c>
      <c r="Z63" s="30" t="str">
        <f>Critères!$A55</f>
        <v>STRUCTURATION</v>
      </c>
      <c r="AA63" s="30" t="str">
        <f>'P01'!$E56</f>
        <v>N</v>
      </c>
      <c r="AB63" s="30" t="str">
        <f>'P02'!$E56</f>
        <v>N</v>
      </c>
      <c r="AC63" s="30" t="str">
        <f>'P03'!$E56</f>
        <v>N</v>
      </c>
      <c r="AD63" s="30" t="str">
        <f>'P04'!$E56</f>
        <v>N</v>
      </c>
      <c r="AE63" s="30" t="str">
        <f>'P05'!$E56</f>
        <v>N</v>
      </c>
      <c r="AF63" s="30" t="str">
        <f>'P06'!$E56</f>
        <v>N</v>
      </c>
      <c r="AG63" s="30" t="str">
        <f>'P07'!$E56</f>
        <v>N</v>
      </c>
      <c r="AH63" s="30" t="str">
        <f>'P08'!$E56</f>
        <v>N</v>
      </c>
      <c r="AI63" s="30" t="str">
        <f>'P09'!$E56</f>
        <v>N</v>
      </c>
      <c r="AJ63" s="30" t="str">
        <f>'P10'!$E56</f>
        <v>N</v>
      </c>
      <c r="AK63" s="30" t="str">
        <f>'P11'!$E56</f>
        <v>N</v>
      </c>
      <c r="AL63" s="30" t="str">
        <f>'P12'!$E56</f>
        <v>N</v>
      </c>
      <c r="AM63" s="30" t="str">
        <f>'P13'!$E56</f>
        <v>N</v>
      </c>
      <c r="AN63" s="30" t="str">
        <f>'P14'!$E56</f>
        <v>N</v>
      </c>
      <c r="AO63" s="30" t="str">
        <f>'P15'!$E56</f>
        <v>N</v>
      </c>
      <c r="AP63" s="33">
        <f>COUNTIF(AA63:AO63,"D")</f>
        <v>0</v>
      </c>
    </row>
    <row r="64" spans="1:42">
      <c r="A64">
        <v>9</v>
      </c>
      <c r="B64" s="30" t="str">
        <f>Critères!$B56</f>
        <v>9.2</v>
      </c>
      <c r="C64" s="30" t="str">
        <f>Critères!$A55</f>
        <v>STRUCTURATION</v>
      </c>
      <c r="D64" s="30" t="str">
        <f>'P01'!$D57</f>
        <v>C</v>
      </c>
      <c r="E64" s="30" t="str">
        <f>'P02'!$D57</f>
        <v>C</v>
      </c>
      <c r="F64" s="30" t="str">
        <f>'P03'!$D57</f>
        <v>C</v>
      </c>
      <c r="G64" s="30" t="str">
        <f>'P04'!$D57</f>
        <v>C</v>
      </c>
      <c r="H64" s="30" t="str">
        <f>'P05'!$D57</f>
        <v>C</v>
      </c>
      <c r="I64" s="30" t="str">
        <f>'P06'!$D57</f>
        <v>C</v>
      </c>
      <c r="J64" s="30" t="str">
        <f>'P07'!$D57</f>
        <v>C</v>
      </c>
      <c r="K64" s="30" t="str">
        <f>'P08'!$D57</f>
        <v>C</v>
      </c>
      <c r="L64" s="30" t="str">
        <f>'P09'!$D57</f>
        <v>C</v>
      </c>
      <c r="M64" s="30" t="str">
        <f>'P10'!$D57</f>
        <v>C</v>
      </c>
      <c r="N64" s="30" t="str">
        <f>'P11'!$D57</f>
        <v>C</v>
      </c>
      <c r="O64" s="30" t="str">
        <f>'P12'!$D57</f>
        <v>C</v>
      </c>
      <c r="P64" s="30" t="str">
        <f>'P13'!$D57</f>
        <v>C</v>
      </c>
      <c r="Q64" s="30" t="str">
        <f>'P14'!$D57</f>
        <v>C</v>
      </c>
      <c r="R64" s="30" t="str">
        <f>'P15'!$D57</f>
        <v>C</v>
      </c>
      <c r="S64" s="33">
        <f>COUNTIF(D64:R64,"C")</f>
        <v>15</v>
      </c>
      <c r="T64" s="33">
        <f>COUNTIF(D64:R64,"NC")</f>
        <v>0</v>
      </c>
      <c r="U64" s="33">
        <f>COUNTIF(D64:R64,"NA")</f>
        <v>0</v>
      </c>
      <c r="V64" s="33">
        <f>COUNTIF(D64:R64,"NT")</f>
        <v>0</v>
      </c>
      <c r="W64" s="30" t="str">
        <f>IF(T64&gt;0,"NC",IF(S64&gt;0,"C",IF(V64&gt;0,"NT","NA")))</f>
        <v>C</v>
      </c>
      <c r="X64">
        <v>9</v>
      </c>
      <c r="Y64" s="30" t="str">
        <f>Critères!$B56</f>
        <v>9.2</v>
      </c>
      <c r="Z64" s="30" t="str">
        <f>Critères!$A55</f>
        <v>STRUCTURATION</v>
      </c>
      <c r="AA64" s="30" t="str">
        <f>'P01'!$E57</f>
        <v>N</v>
      </c>
      <c r="AB64" s="30" t="str">
        <f>'P02'!$E57</f>
        <v>N</v>
      </c>
      <c r="AC64" s="30" t="str">
        <f>'P03'!$E57</f>
        <v>N</v>
      </c>
      <c r="AD64" s="30" t="str">
        <f>'P04'!$E57</f>
        <v>N</v>
      </c>
      <c r="AE64" s="30" t="str">
        <f>'P05'!$E57</f>
        <v>N</v>
      </c>
      <c r="AF64" s="30" t="str">
        <f>'P06'!$E57</f>
        <v>N</v>
      </c>
      <c r="AG64" s="30" t="str">
        <f>'P07'!$E57</f>
        <v>N</v>
      </c>
      <c r="AH64" s="30" t="str">
        <f>'P08'!$E57</f>
        <v>N</v>
      </c>
      <c r="AI64" s="30" t="str">
        <f>'P09'!$E57</f>
        <v>N</v>
      </c>
      <c r="AJ64" s="30" t="str">
        <f>'P10'!$E57</f>
        <v>N</v>
      </c>
      <c r="AK64" s="30" t="str">
        <f>'P11'!$E57</f>
        <v>N</v>
      </c>
      <c r="AL64" s="30" t="str">
        <f>'P12'!$E57</f>
        <v>N</v>
      </c>
      <c r="AM64" s="30" t="str">
        <f>'P13'!$E57</f>
        <v>N</v>
      </c>
      <c r="AN64" s="30" t="str">
        <f>'P14'!$E57</f>
        <v>N</v>
      </c>
      <c r="AO64" s="30" t="str">
        <f>'P15'!$E57</f>
        <v>N</v>
      </c>
      <c r="AP64" s="33">
        <f>COUNTIF(AA64:AO64,"D")</f>
        <v>0</v>
      </c>
    </row>
    <row r="65" spans="1:42">
      <c r="A65">
        <v>9</v>
      </c>
      <c r="B65" s="30" t="str">
        <f>Critères!$B57</f>
        <v>9.3</v>
      </c>
      <c r="C65" s="30" t="str">
        <f>Critères!$A55</f>
        <v>STRUCTURATION</v>
      </c>
      <c r="D65" s="30" t="str">
        <f>'P01'!$D58</f>
        <v>C</v>
      </c>
      <c r="E65" s="30" t="str">
        <f>'P02'!$D58</f>
        <v>C</v>
      </c>
      <c r="F65" s="30" t="str">
        <f>'P03'!$D58</f>
        <v>C</v>
      </c>
      <c r="G65" s="30" t="str">
        <f>'P04'!$D58</f>
        <v>C</v>
      </c>
      <c r="H65" s="30" t="str">
        <f>'P05'!$D58</f>
        <v>C</v>
      </c>
      <c r="I65" s="30" t="str">
        <f>'P06'!$D58</f>
        <v>C</v>
      </c>
      <c r="J65" s="30" t="str">
        <f>'P07'!$D58</f>
        <v>C</v>
      </c>
      <c r="K65" s="30" t="str">
        <f>'P08'!$D58</f>
        <v>C</v>
      </c>
      <c r="L65" s="30" t="str">
        <f>'P09'!$D58</f>
        <v>C</v>
      </c>
      <c r="M65" s="30" t="str">
        <f>'P10'!$D58</f>
        <v>C</v>
      </c>
      <c r="N65" s="30" t="str">
        <f>'P11'!$D58</f>
        <v>C</v>
      </c>
      <c r="O65" s="30" t="str">
        <f>'P12'!$D58</f>
        <v>C</v>
      </c>
      <c r="P65" s="30" t="str">
        <f>'P13'!$D58</f>
        <v>C</v>
      </c>
      <c r="Q65" s="30" t="str">
        <f>'P14'!$D58</f>
        <v>C</v>
      </c>
      <c r="R65" s="30" t="str">
        <f>'P15'!$D58</f>
        <v>C</v>
      </c>
      <c r="S65" s="33">
        <f>COUNTIF(D65:R65,"C")</f>
        <v>15</v>
      </c>
      <c r="T65" s="33">
        <f>COUNTIF(D65:R65,"NC")</f>
        <v>0</v>
      </c>
      <c r="U65" s="33">
        <f>COUNTIF(D65:R65,"NA")</f>
        <v>0</v>
      </c>
      <c r="V65" s="33">
        <f>COUNTIF(D65:R65,"NT")</f>
        <v>0</v>
      </c>
      <c r="W65" s="30" t="str">
        <f>IF(T65&gt;0,"NC",IF(S65&gt;0,"C",IF(V65&gt;0,"NT","NA")))</f>
        <v>C</v>
      </c>
      <c r="X65">
        <v>9</v>
      </c>
      <c r="Y65" s="30" t="str">
        <f>Critères!$B57</f>
        <v>9.3</v>
      </c>
      <c r="Z65" s="30" t="str">
        <f>Critères!$A55</f>
        <v>STRUCTURATION</v>
      </c>
      <c r="AA65" s="30" t="str">
        <f>'P01'!$E58</f>
        <v>N</v>
      </c>
      <c r="AB65" s="30" t="str">
        <f>'P02'!$E58</f>
        <v>N</v>
      </c>
      <c r="AC65" s="30" t="str">
        <f>'P03'!$E58</f>
        <v>N</v>
      </c>
      <c r="AD65" s="30" t="str">
        <f>'P04'!$E58</f>
        <v>N</v>
      </c>
      <c r="AE65" s="30" t="str">
        <f>'P05'!$E58</f>
        <v>N</v>
      </c>
      <c r="AF65" s="30" t="str">
        <f>'P06'!$E58</f>
        <v>N</v>
      </c>
      <c r="AG65" s="30" t="str">
        <f>'P07'!$E58</f>
        <v>N</v>
      </c>
      <c r="AH65" s="30" t="str">
        <f>'P08'!$E58</f>
        <v>N</v>
      </c>
      <c r="AI65" s="30" t="str">
        <f>'P09'!$E58</f>
        <v>N</v>
      </c>
      <c r="AJ65" s="30" t="str">
        <f>'P10'!$E58</f>
        <v>N</v>
      </c>
      <c r="AK65" s="30" t="str">
        <f>'P11'!$E58</f>
        <v>N</v>
      </c>
      <c r="AL65" s="30" t="str">
        <f>'P12'!$E58</f>
        <v>N</v>
      </c>
      <c r="AM65" s="30" t="str">
        <f>'P13'!$E58</f>
        <v>N</v>
      </c>
      <c r="AN65" s="30" t="str">
        <f>'P14'!$E58</f>
        <v>N</v>
      </c>
      <c r="AO65" s="30" t="str">
        <f>'P15'!$E58</f>
        <v>N</v>
      </c>
      <c r="AP65" s="33">
        <f>COUNTIF(AA65:AO65,"D")</f>
        <v>0</v>
      </c>
    </row>
    <row r="66" spans="1:42">
      <c r="A66">
        <v>9</v>
      </c>
      <c r="B66" s="30" t="str">
        <f>Critères!$B58</f>
        <v>9.4</v>
      </c>
      <c r="C66" s="30" t="str">
        <f>Critères!$A55</f>
        <v>STRUCTURATION</v>
      </c>
      <c r="D66" s="30" t="str">
        <f>'P01'!$D59</f>
        <v>NA</v>
      </c>
      <c r="E66" s="30" t="str">
        <f>'P02'!$D59</f>
        <v>NA</v>
      </c>
      <c r="F66" s="30" t="str">
        <f>'P03'!$D59</f>
        <v>NA</v>
      </c>
      <c r="G66" s="30" t="str">
        <f>'P04'!$D59</f>
        <v>NA</v>
      </c>
      <c r="H66" s="30" t="str">
        <f>'P05'!$D59</f>
        <v>NA</v>
      </c>
      <c r="I66" s="30" t="str">
        <f>'P06'!$D59</f>
        <v>NA</v>
      </c>
      <c r="J66" s="30" t="str">
        <f>'P07'!$D59</f>
        <v>NA</v>
      </c>
      <c r="K66" s="30" t="str">
        <f>'P08'!$D59</f>
        <v>NA</v>
      </c>
      <c r="L66" s="30" t="str">
        <f>'P09'!$D59</f>
        <v>NA</v>
      </c>
      <c r="M66" s="30" t="str">
        <f>'P10'!$D59</f>
        <v>NA</v>
      </c>
      <c r="N66" s="30" t="str">
        <f>'P11'!$D59</f>
        <v>NA</v>
      </c>
      <c r="O66" s="30" t="str">
        <f>'P12'!$D59</f>
        <v>NA</v>
      </c>
      <c r="P66" s="30" t="str">
        <f>'P13'!$D59</f>
        <v>NA</v>
      </c>
      <c r="Q66" s="30" t="str">
        <f>'P14'!$D59</f>
        <v>NA</v>
      </c>
      <c r="R66" s="30" t="str">
        <f>'P15'!$D59</f>
        <v>NA</v>
      </c>
      <c r="S66" s="33">
        <f>COUNTIF(D66:R66,"C")</f>
        <v>0</v>
      </c>
      <c r="T66" s="33">
        <f>COUNTIF(D66:R66,"NC")</f>
        <v>0</v>
      </c>
      <c r="U66" s="33">
        <f>COUNTIF(D66:R66,"NA")</f>
        <v>15</v>
      </c>
      <c r="V66" s="33">
        <f>COUNTIF(D66:R66,"NT")</f>
        <v>0</v>
      </c>
      <c r="W66" s="30" t="str">
        <f>IF(T66&gt;0,"NC",IF(S66&gt;0,"C",IF(V66&gt;0,"NT","NA")))</f>
        <v>NA</v>
      </c>
      <c r="X66">
        <v>9</v>
      </c>
      <c r="Y66" s="30" t="str">
        <f>Critères!$B58</f>
        <v>9.4</v>
      </c>
      <c r="Z66" s="30" t="str">
        <f>Critères!$A55</f>
        <v>STRUCTURATION</v>
      </c>
      <c r="AA66" s="30" t="str">
        <f>'P01'!$E59</f>
        <v>N</v>
      </c>
      <c r="AB66" s="30" t="str">
        <f>'P02'!$E59</f>
        <v>N</v>
      </c>
      <c r="AC66" s="30" t="str">
        <f>'P03'!$E59</f>
        <v>N</v>
      </c>
      <c r="AD66" s="30" t="str">
        <f>'P04'!$E59</f>
        <v>N</v>
      </c>
      <c r="AE66" s="30" t="str">
        <f>'P05'!$E59</f>
        <v>N</v>
      </c>
      <c r="AF66" s="30" t="str">
        <f>'P06'!$E59</f>
        <v>N</v>
      </c>
      <c r="AG66" s="30" t="str">
        <f>'P07'!$E59</f>
        <v>N</v>
      </c>
      <c r="AH66" s="30" t="str">
        <f>'P08'!$E59</f>
        <v>N</v>
      </c>
      <c r="AI66" s="30" t="str">
        <f>'P09'!$E59</f>
        <v>N</v>
      </c>
      <c r="AJ66" s="30" t="str">
        <f>'P10'!$E59</f>
        <v>N</v>
      </c>
      <c r="AK66" s="30" t="str">
        <f>'P11'!$E59</f>
        <v>N</v>
      </c>
      <c r="AL66" s="30" t="str">
        <f>'P12'!$E59</f>
        <v>N</v>
      </c>
      <c r="AM66" s="30" t="str">
        <f>'P13'!$E59</f>
        <v>N</v>
      </c>
      <c r="AN66" s="30" t="str">
        <f>'P14'!$E59</f>
        <v>N</v>
      </c>
      <c r="AO66" s="30" t="str">
        <f>'P15'!$E59</f>
        <v>N</v>
      </c>
      <c r="AP66" s="33">
        <f>COUNTIF(AA66:AO66,"D")</f>
        <v>0</v>
      </c>
    </row>
    <row r="67" spans="1:42">
      <c r="A67" s="5"/>
      <c r="B67" s="36"/>
      <c r="C67" s="36"/>
      <c r="D67" s="36"/>
      <c r="E67" s="36"/>
      <c r="F67" s="36"/>
      <c r="G67" s="36"/>
      <c r="H67" s="36"/>
      <c r="I67" s="36"/>
      <c r="J67" s="36"/>
      <c r="K67" s="36"/>
      <c r="L67" s="36"/>
      <c r="M67" s="36"/>
      <c r="N67" s="36"/>
      <c r="O67" s="36"/>
      <c r="P67" s="36"/>
      <c r="Q67" s="36"/>
      <c r="R67" s="36"/>
      <c r="S67" s="37">
        <f>SUM(S63:S66)</f>
        <v>43</v>
      </c>
      <c r="T67" s="37">
        <f>SUM(T63:T66)</f>
        <v>2</v>
      </c>
      <c r="U67" s="37">
        <f>SUM(U63:U66)</f>
        <v>15</v>
      </c>
      <c r="V67" s="37">
        <f>SUM(V63:V66)</f>
        <v>0</v>
      </c>
      <c r="W67" s="36"/>
      <c r="X67" s="5"/>
      <c r="Y67" s="36"/>
      <c r="Z67" s="36"/>
      <c r="AA67" s="36"/>
      <c r="AB67" s="36"/>
      <c r="AC67" s="36"/>
      <c r="AD67" s="36"/>
      <c r="AE67" s="36"/>
      <c r="AF67" s="36"/>
      <c r="AG67" s="36"/>
      <c r="AH67" s="36"/>
      <c r="AI67" s="36"/>
      <c r="AJ67" s="36"/>
      <c r="AK67" s="36"/>
      <c r="AL67" s="36"/>
      <c r="AM67" s="36"/>
      <c r="AN67" s="36"/>
      <c r="AO67" s="36"/>
      <c r="AP67" s="37">
        <f>SUM(AP63:AP66)</f>
        <v>0</v>
      </c>
    </row>
    <row r="68" spans="1:42">
      <c r="A68">
        <v>10</v>
      </c>
      <c r="B68" s="30" t="str">
        <f>Critères!$B59</f>
        <v>10.1</v>
      </c>
      <c r="C68" s="30" t="str">
        <f>Critères!$A59</f>
        <v>PRÉSENTATION</v>
      </c>
      <c r="D68" s="30" t="str">
        <f>'P01'!$D60</f>
        <v>NC</v>
      </c>
      <c r="E68" s="30" t="str">
        <f>'P02'!$D60</f>
        <v>NC</v>
      </c>
      <c r="F68" s="30" t="str">
        <f>'P03'!$D60</f>
        <v>NC</v>
      </c>
      <c r="G68" s="30" t="str">
        <f>'P04'!$D60</f>
        <v>NC</v>
      </c>
      <c r="H68" s="30" t="str">
        <f>'P05'!$D60</f>
        <v>NC</v>
      </c>
      <c r="I68" s="30" t="str">
        <f>'P06'!$D60</f>
        <v>NC</v>
      </c>
      <c r="J68" s="30" t="str">
        <f>'P07'!$D60</f>
        <v>NC</v>
      </c>
      <c r="K68" s="30" t="str">
        <f>'P08'!$D60</f>
        <v>NC</v>
      </c>
      <c r="L68" s="30" t="str">
        <f>'P09'!$D60</f>
        <v>NC</v>
      </c>
      <c r="M68" s="30" t="str">
        <f>'P10'!$D60</f>
        <v>NC</v>
      </c>
      <c r="N68" s="30" t="str">
        <f>'P11'!$D60</f>
        <v>NC</v>
      </c>
      <c r="O68" s="30" t="str">
        <f>'P12'!$D60</f>
        <v>NC</v>
      </c>
      <c r="P68" s="30" t="str">
        <f>'P13'!$D60</f>
        <v>NC</v>
      </c>
      <c r="Q68" s="30" t="str">
        <f>'P14'!$D60</f>
        <v>NC</v>
      </c>
      <c r="R68" s="30" t="str">
        <f>'P15'!$D60</f>
        <v>NC</v>
      </c>
      <c r="S68" s="33">
        <f t="shared" ref="S68:S81" si="24">COUNTIF(D68:R68,"C")</f>
        <v>0</v>
      </c>
      <c r="T68" s="33">
        <f t="shared" ref="T68:T81" si="25">COUNTIF(D68:R68,"NC")</f>
        <v>15</v>
      </c>
      <c r="U68" s="33">
        <f t="shared" ref="U68:U81" si="26">COUNTIF(D68:R68,"NA")</f>
        <v>0</v>
      </c>
      <c r="V68" s="33">
        <f t="shared" ref="V68:V81" si="27">COUNTIF(D68:R68,"NT")</f>
        <v>0</v>
      </c>
      <c r="W68" s="30" t="str">
        <f t="shared" ref="W68:W81" si="28">IF(T68&gt;0,"NC",IF(S68&gt;0,"C",IF(V68&gt;0,"NT","NA")))</f>
        <v>NC</v>
      </c>
      <c r="X68">
        <v>10</v>
      </c>
      <c r="Y68" s="30" t="str">
        <f>Critères!$B59</f>
        <v>10.1</v>
      </c>
      <c r="Z68" s="30" t="str">
        <f>Critères!$A59</f>
        <v>PRÉSENTATION</v>
      </c>
      <c r="AA68" s="30" t="str">
        <f>'P01'!$E60</f>
        <v>N</v>
      </c>
      <c r="AB68" s="30" t="str">
        <f>'P02'!$E60</f>
        <v>N</v>
      </c>
      <c r="AC68" s="30" t="str">
        <f>'P03'!$E60</f>
        <v>N</v>
      </c>
      <c r="AD68" s="30" t="str">
        <f>'P04'!$E60</f>
        <v>N</v>
      </c>
      <c r="AE68" s="30" t="str">
        <f>'P05'!$E60</f>
        <v>N</v>
      </c>
      <c r="AF68" s="30" t="str">
        <f>'P06'!$E60</f>
        <v>N</v>
      </c>
      <c r="AG68" s="30" t="str">
        <f>'P07'!$E60</f>
        <v>N</v>
      </c>
      <c r="AH68" s="30" t="str">
        <f>'P08'!$E60</f>
        <v>N</v>
      </c>
      <c r="AI68" s="30" t="str">
        <f>'P09'!$E60</f>
        <v>N</v>
      </c>
      <c r="AJ68" s="30" t="str">
        <f>'P10'!$E60</f>
        <v>N</v>
      </c>
      <c r="AK68" s="30" t="str">
        <f>'P11'!$E60</f>
        <v>N</v>
      </c>
      <c r="AL68" s="30" t="str">
        <f>'P12'!$E60</f>
        <v>N</v>
      </c>
      <c r="AM68" s="30" t="str">
        <f>'P13'!$E60</f>
        <v>N</v>
      </c>
      <c r="AN68" s="30" t="str">
        <f>'P14'!$E60</f>
        <v>N</v>
      </c>
      <c r="AO68" s="30" t="str">
        <f>'P15'!$E60</f>
        <v>N</v>
      </c>
      <c r="AP68" s="33">
        <f t="shared" ref="AP68:AP81" si="29">COUNTIF(AA68:AO68,"D")</f>
        <v>0</v>
      </c>
    </row>
    <row r="69" spans="1:42">
      <c r="A69">
        <v>10</v>
      </c>
      <c r="B69" s="30" t="str">
        <f>Critères!$B60</f>
        <v>10.2</v>
      </c>
      <c r="C69" s="30" t="str">
        <f>Critères!$A59</f>
        <v>PRÉSENTATION</v>
      </c>
      <c r="D69" s="30" t="str">
        <f>'P01'!$D61</f>
        <v>C</v>
      </c>
      <c r="E69" s="30" t="str">
        <f>'P02'!$D61</f>
        <v>C</v>
      </c>
      <c r="F69" s="30" t="str">
        <f>'P03'!$D61</f>
        <v>NA</v>
      </c>
      <c r="G69" s="30" t="str">
        <f>'P04'!$D61</f>
        <v>C</v>
      </c>
      <c r="H69" s="30" t="str">
        <f>'P05'!$D61</f>
        <v>C</v>
      </c>
      <c r="I69" s="30" t="str">
        <f>'P06'!$D61</f>
        <v>C</v>
      </c>
      <c r="J69" s="30" t="str">
        <f>'P07'!$D61</f>
        <v>C</v>
      </c>
      <c r="K69" s="30" t="str">
        <f>'P08'!$D61</f>
        <v>C</v>
      </c>
      <c r="L69" s="30" t="str">
        <f>'P09'!$D61</f>
        <v>C</v>
      </c>
      <c r="M69" s="30" t="str">
        <f>'P10'!$D61</f>
        <v>C</v>
      </c>
      <c r="N69" s="30" t="str">
        <f>'P11'!$D61</f>
        <v>C</v>
      </c>
      <c r="O69" s="30" t="str">
        <f>'P12'!$D61</f>
        <v>C</v>
      </c>
      <c r="P69" s="30" t="str">
        <f>'P13'!$D61</f>
        <v>C</v>
      </c>
      <c r="Q69" s="30" t="str">
        <f>'P14'!$D61</f>
        <v>C</v>
      </c>
      <c r="R69" s="30" t="str">
        <f>'P15'!$D61</f>
        <v>C</v>
      </c>
      <c r="S69" s="33">
        <f t="shared" si="24"/>
        <v>14</v>
      </c>
      <c r="T69" s="33">
        <f t="shared" si="25"/>
        <v>0</v>
      </c>
      <c r="U69" s="33">
        <f t="shared" si="26"/>
        <v>1</v>
      </c>
      <c r="V69" s="33">
        <f t="shared" si="27"/>
        <v>0</v>
      </c>
      <c r="W69" s="30" t="str">
        <f t="shared" si="28"/>
        <v>C</v>
      </c>
      <c r="X69">
        <v>10</v>
      </c>
      <c r="Y69" s="30" t="str">
        <f>Critères!$B60</f>
        <v>10.2</v>
      </c>
      <c r="Z69" s="30" t="str">
        <f>Critères!$A59</f>
        <v>PRÉSENTATION</v>
      </c>
      <c r="AA69" s="30" t="str">
        <f>'P01'!$E61</f>
        <v>N</v>
      </c>
      <c r="AB69" s="30" t="str">
        <f>'P02'!$E61</f>
        <v>N</v>
      </c>
      <c r="AC69" s="30" t="str">
        <f>'P03'!$E61</f>
        <v>N</v>
      </c>
      <c r="AD69" s="30" t="str">
        <f>'P04'!$E61</f>
        <v>N</v>
      </c>
      <c r="AE69" s="30" t="str">
        <f>'P05'!$E61</f>
        <v>N</v>
      </c>
      <c r="AF69" s="30" t="str">
        <f>'P06'!$E61</f>
        <v>N</v>
      </c>
      <c r="AG69" s="30" t="str">
        <f>'P07'!$E61</f>
        <v>N</v>
      </c>
      <c r="AH69" s="30" t="str">
        <f>'P08'!$E61</f>
        <v>N</v>
      </c>
      <c r="AI69" s="30" t="str">
        <f>'P09'!$E61</f>
        <v>N</v>
      </c>
      <c r="AJ69" s="30" t="str">
        <f>'P10'!$E61</f>
        <v>N</v>
      </c>
      <c r="AK69" s="30" t="str">
        <f>'P11'!$E61</f>
        <v>N</v>
      </c>
      <c r="AL69" s="30" t="str">
        <f>'P12'!$E61</f>
        <v>N</v>
      </c>
      <c r="AM69" s="30" t="str">
        <f>'P13'!$E61</f>
        <v>N</v>
      </c>
      <c r="AN69" s="30" t="str">
        <f>'P14'!$E61</f>
        <v>N</v>
      </c>
      <c r="AO69" s="30" t="str">
        <f>'P15'!$E61</f>
        <v>N</v>
      </c>
      <c r="AP69" s="33">
        <f t="shared" si="29"/>
        <v>0</v>
      </c>
    </row>
    <row r="70" spans="1:42">
      <c r="A70">
        <v>10</v>
      </c>
      <c r="B70" s="30" t="str">
        <f>Critères!$B61</f>
        <v>10.3</v>
      </c>
      <c r="C70" s="30" t="str">
        <f>Critères!$A59</f>
        <v>PRÉSENTATION</v>
      </c>
      <c r="D70" s="30" t="str">
        <f>'P01'!$D62</f>
        <v>NC</v>
      </c>
      <c r="E70" s="30" t="str">
        <f>'P02'!$D62</f>
        <v>NC</v>
      </c>
      <c r="F70" s="30" t="str">
        <f>'P03'!$D62</f>
        <v>NC</v>
      </c>
      <c r="G70" s="30" t="str">
        <f>'P04'!$D62</f>
        <v>NC</v>
      </c>
      <c r="H70" s="30" t="str">
        <f>'P05'!$D62</f>
        <v>NC</v>
      </c>
      <c r="I70" s="30" t="str">
        <f>'P06'!$D62</f>
        <v>NC</v>
      </c>
      <c r="J70" s="30" t="str">
        <f>'P07'!$D62</f>
        <v>NC</v>
      </c>
      <c r="K70" s="30" t="str">
        <f>'P08'!$D62</f>
        <v>NC</v>
      </c>
      <c r="L70" s="30" t="str">
        <f>'P09'!$D62</f>
        <v>NC</v>
      </c>
      <c r="M70" s="30" t="str">
        <f>'P10'!$D62</f>
        <v>NC</v>
      </c>
      <c r="N70" s="30" t="str">
        <f>'P11'!$D62</f>
        <v>NC</v>
      </c>
      <c r="O70" s="30" t="str">
        <f>'P12'!$D62</f>
        <v>NC</v>
      </c>
      <c r="P70" s="30" t="str">
        <f>'P13'!$D62</f>
        <v>NC</v>
      </c>
      <c r="Q70" s="30" t="str">
        <f>'P14'!$D62</f>
        <v>NC</v>
      </c>
      <c r="R70" s="30" t="str">
        <f>'P15'!$D62</f>
        <v>NC</v>
      </c>
      <c r="S70" s="33">
        <f t="shared" si="24"/>
        <v>0</v>
      </c>
      <c r="T70" s="33">
        <f t="shared" si="25"/>
        <v>15</v>
      </c>
      <c r="U70" s="33">
        <f t="shared" si="26"/>
        <v>0</v>
      </c>
      <c r="V70" s="33">
        <f t="shared" si="27"/>
        <v>0</v>
      </c>
      <c r="W70" s="30" t="str">
        <f t="shared" si="28"/>
        <v>NC</v>
      </c>
      <c r="X70">
        <v>10</v>
      </c>
      <c r="Y70" s="30" t="str">
        <f>Critères!$B61</f>
        <v>10.3</v>
      </c>
      <c r="Z70" s="30" t="str">
        <f>Critères!$A59</f>
        <v>PRÉSENTATION</v>
      </c>
      <c r="AA70" s="30" t="str">
        <f>'P01'!$E62</f>
        <v>N</v>
      </c>
      <c r="AB70" s="30" t="str">
        <f>'P02'!$E62</f>
        <v>N</v>
      </c>
      <c r="AC70" s="30" t="str">
        <f>'P03'!$E62</f>
        <v>N</v>
      </c>
      <c r="AD70" s="30" t="str">
        <f>'P04'!$E62</f>
        <v>N</v>
      </c>
      <c r="AE70" s="30" t="str">
        <f>'P05'!$E62</f>
        <v>N</v>
      </c>
      <c r="AF70" s="30" t="str">
        <f>'P06'!$E62</f>
        <v>N</v>
      </c>
      <c r="AG70" s="30" t="str">
        <f>'P07'!$E62</f>
        <v>N</v>
      </c>
      <c r="AH70" s="30" t="str">
        <f>'P08'!$E62</f>
        <v>N</v>
      </c>
      <c r="AI70" s="30" t="str">
        <f>'P09'!$E62</f>
        <v>N</v>
      </c>
      <c r="AJ70" s="30" t="str">
        <f>'P10'!$E62</f>
        <v>N</v>
      </c>
      <c r="AK70" s="30" t="str">
        <f>'P11'!$E62</f>
        <v>N</v>
      </c>
      <c r="AL70" s="30" t="str">
        <f>'P12'!$E62</f>
        <v>N</v>
      </c>
      <c r="AM70" s="30" t="str">
        <f>'P13'!$E62</f>
        <v>N</v>
      </c>
      <c r="AN70" s="30" t="str">
        <f>'P14'!$E62</f>
        <v>N</v>
      </c>
      <c r="AO70" s="30" t="str">
        <f>'P15'!$E62</f>
        <v>N</v>
      </c>
      <c r="AP70" s="33">
        <f t="shared" si="29"/>
        <v>0</v>
      </c>
    </row>
    <row r="71" spans="1:42">
      <c r="A71">
        <v>10</v>
      </c>
      <c r="B71" s="30" t="str">
        <f>Critères!$B62</f>
        <v>10.4</v>
      </c>
      <c r="C71" s="30" t="str">
        <f>Critères!$A59</f>
        <v>PRÉSENTATION</v>
      </c>
      <c r="D71" s="30" t="str">
        <f>'P01'!$D63</f>
        <v>C</v>
      </c>
      <c r="E71" s="30" t="str">
        <f>'P02'!$D63</f>
        <v>C</v>
      </c>
      <c r="F71" s="30" t="str">
        <f>'P03'!$D63</f>
        <v>C</v>
      </c>
      <c r="G71" s="30" t="str">
        <f>'P04'!$D63</f>
        <v>C</v>
      </c>
      <c r="H71" s="30" t="str">
        <f>'P05'!$D63</f>
        <v>C</v>
      </c>
      <c r="I71" s="30" t="str">
        <f>'P06'!$D63</f>
        <v>C</v>
      </c>
      <c r="J71" s="30" t="str">
        <f>'P07'!$D63</f>
        <v>C</v>
      </c>
      <c r="K71" s="30" t="str">
        <f>'P08'!$D63</f>
        <v>C</v>
      </c>
      <c r="L71" s="30" t="str">
        <f>'P09'!$D63</f>
        <v>C</v>
      </c>
      <c r="M71" s="30" t="str">
        <f>'P10'!$D63</f>
        <v>C</v>
      </c>
      <c r="N71" s="30" t="str">
        <f>'P11'!$D63</f>
        <v>C</v>
      </c>
      <c r="O71" s="30" t="str">
        <f>'P12'!$D63</f>
        <v>C</v>
      </c>
      <c r="P71" s="30" t="str">
        <f>'P13'!$D63</f>
        <v>C</v>
      </c>
      <c r="Q71" s="30" t="str">
        <f>'P14'!$D63</f>
        <v>C</v>
      </c>
      <c r="R71" s="30" t="str">
        <f>'P15'!$D63</f>
        <v>C</v>
      </c>
      <c r="S71" s="33">
        <f t="shared" si="24"/>
        <v>15</v>
      </c>
      <c r="T71" s="33">
        <f t="shared" si="25"/>
        <v>0</v>
      </c>
      <c r="U71" s="33">
        <f t="shared" si="26"/>
        <v>0</v>
      </c>
      <c r="V71" s="33">
        <f t="shared" si="27"/>
        <v>0</v>
      </c>
      <c r="W71" s="30" t="str">
        <f t="shared" si="28"/>
        <v>C</v>
      </c>
      <c r="X71">
        <v>10</v>
      </c>
      <c r="Y71" s="30" t="str">
        <f>Critères!$B62</f>
        <v>10.4</v>
      </c>
      <c r="Z71" s="30" t="str">
        <f>Critères!$A59</f>
        <v>PRÉSENTATION</v>
      </c>
      <c r="AA71" s="30" t="str">
        <f>'P01'!$E63</f>
        <v>N</v>
      </c>
      <c r="AB71" s="30" t="str">
        <f>'P02'!$E63</f>
        <v>N</v>
      </c>
      <c r="AC71" s="30" t="str">
        <f>'P03'!$E63</f>
        <v>N</v>
      </c>
      <c r="AD71" s="30" t="str">
        <f>'P04'!$E63</f>
        <v>N</v>
      </c>
      <c r="AE71" s="30" t="str">
        <f>'P05'!$E63</f>
        <v>N</v>
      </c>
      <c r="AF71" s="30" t="str">
        <f>'P06'!$E63</f>
        <v>N</v>
      </c>
      <c r="AG71" s="30" t="str">
        <f>'P07'!$E63</f>
        <v>N</v>
      </c>
      <c r="AH71" s="30" t="str">
        <f>'P08'!$E63</f>
        <v>N</v>
      </c>
      <c r="AI71" s="30" t="str">
        <f>'P09'!$E63</f>
        <v>N</v>
      </c>
      <c r="AJ71" s="30" t="str">
        <f>'P10'!$E63</f>
        <v>N</v>
      </c>
      <c r="AK71" s="30" t="str">
        <f>'P11'!$E63</f>
        <v>N</v>
      </c>
      <c r="AL71" s="30" t="str">
        <f>'P12'!$E63</f>
        <v>N</v>
      </c>
      <c r="AM71" s="30" t="str">
        <f>'P13'!$E63</f>
        <v>N</v>
      </c>
      <c r="AN71" s="30" t="str">
        <f>'P14'!$E63</f>
        <v>N</v>
      </c>
      <c r="AO71" s="30" t="str">
        <f>'P15'!$E63</f>
        <v>N</v>
      </c>
      <c r="AP71" s="33">
        <f t="shared" si="29"/>
        <v>0</v>
      </c>
    </row>
    <row r="72" spans="1:42">
      <c r="A72">
        <v>10</v>
      </c>
      <c r="B72" s="30" t="str">
        <f>Critères!$B63</f>
        <v>10.5</v>
      </c>
      <c r="C72" s="30" t="str">
        <f>Critères!$A59</f>
        <v>PRÉSENTATION</v>
      </c>
      <c r="D72" s="30" t="str">
        <f>'P01'!$D64</f>
        <v>C</v>
      </c>
      <c r="E72" s="30" t="str">
        <f>'P02'!$D64</f>
        <v>C</v>
      </c>
      <c r="F72" s="30" t="str">
        <f>'P03'!$D64</f>
        <v>C</v>
      </c>
      <c r="G72" s="30" t="str">
        <f>'P04'!$D64</f>
        <v>C</v>
      </c>
      <c r="H72" s="30" t="str">
        <f>'P05'!$D64</f>
        <v>C</v>
      </c>
      <c r="I72" s="30" t="str">
        <f>'P06'!$D64</f>
        <v>C</v>
      </c>
      <c r="J72" s="30" t="str">
        <f>'P07'!$D64</f>
        <v>C</v>
      </c>
      <c r="K72" s="30" t="str">
        <f>'P08'!$D64</f>
        <v>C</v>
      </c>
      <c r="L72" s="30" t="str">
        <f>'P09'!$D64</f>
        <v>C</v>
      </c>
      <c r="M72" s="30" t="str">
        <f>'P10'!$D64</f>
        <v>C</v>
      </c>
      <c r="N72" s="30" t="str">
        <f>'P11'!$D64</f>
        <v>C</v>
      </c>
      <c r="O72" s="30" t="str">
        <f>'P12'!$D64</f>
        <v>C</v>
      </c>
      <c r="P72" s="30" t="str">
        <f>'P13'!$D64</f>
        <v>C</v>
      </c>
      <c r="Q72" s="30" t="str">
        <f>'P14'!$D64</f>
        <v>C</v>
      </c>
      <c r="R72" s="30" t="str">
        <f>'P15'!$D64</f>
        <v>C</v>
      </c>
      <c r="S72" s="33">
        <f t="shared" si="24"/>
        <v>15</v>
      </c>
      <c r="T72" s="33">
        <f t="shared" si="25"/>
        <v>0</v>
      </c>
      <c r="U72" s="33">
        <f t="shared" si="26"/>
        <v>0</v>
      </c>
      <c r="V72" s="33">
        <f t="shared" si="27"/>
        <v>0</v>
      </c>
      <c r="W72" s="30" t="str">
        <f t="shared" si="28"/>
        <v>C</v>
      </c>
      <c r="X72">
        <v>10</v>
      </c>
      <c r="Y72" s="30" t="str">
        <f>Critères!$B63</f>
        <v>10.5</v>
      </c>
      <c r="Z72" s="30" t="str">
        <f>Critères!$A59</f>
        <v>PRÉSENTATION</v>
      </c>
      <c r="AA72" s="30" t="str">
        <f>'P01'!$E64</f>
        <v>N</v>
      </c>
      <c r="AB72" s="30" t="str">
        <f>'P02'!$E64</f>
        <v>N</v>
      </c>
      <c r="AC72" s="30" t="str">
        <f>'P03'!$E64</f>
        <v>N</v>
      </c>
      <c r="AD72" s="30" t="str">
        <f>'P04'!$E64</f>
        <v>N</v>
      </c>
      <c r="AE72" s="30" t="str">
        <f>'P05'!$E64</f>
        <v>N</v>
      </c>
      <c r="AF72" s="30" t="str">
        <f>'P06'!$E64</f>
        <v>N</v>
      </c>
      <c r="AG72" s="30" t="str">
        <f>'P07'!$E64</f>
        <v>N</v>
      </c>
      <c r="AH72" s="30" t="str">
        <f>'P08'!$E64</f>
        <v>N</v>
      </c>
      <c r="AI72" s="30" t="str">
        <f>'P09'!$E64</f>
        <v>N</v>
      </c>
      <c r="AJ72" s="30" t="str">
        <f>'P10'!$E64</f>
        <v>N</v>
      </c>
      <c r="AK72" s="30" t="str">
        <f>'P11'!$E64</f>
        <v>N</v>
      </c>
      <c r="AL72" s="30" t="str">
        <f>'P12'!$E64</f>
        <v>N</v>
      </c>
      <c r="AM72" s="30" t="str">
        <f>'P13'!$E64</f>
        <v>N</v>
      </c>
      <c r="AN72" s="30" t="str">
        <f>'P14'!$E64</f>
        <v>N</v>
      </c>
      <c r="AO72" s="30" t="str">
        <f>'P15'!$E64</f>
        <v>N</v>
      </c>
      <c r="AP72" s="33">
        <f t="shared" si="29"/>
        <v>0</v>
      </c>
    </row>
    <row r="73" spans="1:42">
      <c r="A73">
        <v>10</v>
      </c>
      <c r="B73" s="30" t="str">
        <f>Critères!$B64</f>
        <v>10.6</v>
      </c>
      <c r="C73" s="30" t="str">
        <f>Critères!$A59</f>
        <v>PRÉSENTATION</v>
      </c>
      <c r="D73" s="30" t="str">
        <f>'P01'!$D65</f>
        <v>C</v>
      </c>
      <c r="E73" s="30" t="str">
        <f>'P02'!$D65</f>
        <v>C</v>
      </c>
      <c r="F73" s="30" t="str">
        <f>'P03'!$D65</f>
        <v>C</v>
      </c>
      <c r="G73" s="30" t="str">
        <f>'P04'!$D65</f>
        <v>C</v>
      </c>
      <c r="H73" s="30" t="str">
        <f>'P05'!$D65</f>
        <v>C</v>
      </c>
      <c r="I73" s="30" t="str">
        <f>'P06'!$D65</f>
        <v>C</v>
      </c>
      <c r="J73" s="30" t="str">
        <f>'P07'!$D65</f>
        <v>C</v>
      </c>
      <c r="K73" s="30" t="str">
        <f>'P08'!$D65</f>
        <v>C</v>
      </c>
      <c r="L73" s="30" t="str">
        <f>'P09'!$D65</f>
        <v>C</v>
      </c>
      <c r="M73" s="30" t="str">
        <f>'P10'!$D65</f>
        <v>C</v>
      </c>
      <c r="N73" s="30" t="str">
        <f>'P11'!$D65</f>
        <v>C</v>
      </c>
      <c r="O73" s="30" t="str">
        <f>'P12'!$D65</f>
        <v>C</v>
      </c>
      <c r="P73" s="30" t="str">
        <f>'P13'!$D65</f>
        <v>C</v>
      </c>
      <c r="Q73" s="30" t="str">
        <f>'P14'!$D65</f>
        <v>C</v>
      </c>
      <c r="R73" s="30" t="str">
        <f>'P15'!$D65</f>
        <v>C</v>
      </c>
      <c r="S73" s="33">
        <f t="shared" si="24"/>
        <v>15</v>
      </c>
      <c r="T73" s="33">
        <f t="shared" si="25"/>
        <v>0</v>
      </c>
      <c r="U73" s="33">
        <f t="shared" si="26"/>
        <v>0</v>
      </c>
      <c r="V73" s="33">
        <f t="shared" si="27"/>
        <v>0</v>
      </c>
      <c r="W73" s="30" t="str">
        <f t="shared" si="28"/>
        <v>C</v>
      </c>
      <c r="X73">
        <v>10</v>
      </c>
      <c r="Y73" s="30" t="str">
        <f>Critères!$B64</f>
        <v>10.6</v>
      </c>
      <c r="Z73" s="30" t="str">
        <f>Critères!$A59</f>
        <v>PRÉSENTATION</v>
      </c>
      <c r="AA73" s="30" t="str">
        <f>'P01'!$E65</f>
        <v>N</v>
      </c>
      <c r="AB73" s="30" t="str">
        <f>'P02'!$E65</f>
        <v>N</v>
      </c>
      <c r="AC73" s="30" t="str">
        <f>'P03'!$E65</f>
        <v>N</v>
      </c>
      <c r="AD73" s="30" t="str">
        <f>'P04'!$E65</f>
        <v>N</v>
      </c>
      <c r="AE73" s="30" t="str">
        <f>'P05'!$E65</f>
        <v>N</v>
      </c>
      <c r="AF73" s="30" t="str">
        <f>'P06'!$E65</f>
        <v>N</v>
      </c>
      <c r="AG73" s="30" t="str">
        <f>'P07'!$E65</f>
        <v>N</v>
      </c>
      <c r="AH73" s="30" t="str">
        <f>'P08'!$E65</f>
        <v>N</v>
      </c>
      <c r="AI73" s="30" t="str">
        <f>'P09'!$E65</f>
        <v>N</v>
      </c>
      <c r="AJ73" s="30" t="str">
        <f>'P10'!$E65</f>
        <v>N</v>
      </c>
      <c r="AK73" s="30" t="str">
        <f>'P11'!$E65</f>
        <v>N</v>
      </c>
      <c r="AL73" s="30" t="str">
        <f>'P12'!$E65</f>
        <v>N</v>
      </c>
      <c r="AM73" s="30" t="str">
        <f>'P13'!$E65</f>
        <v>N</v>
      </c>
      <c r="AN73" s="30" t="str">
        <f>'P14'!$E65</f>
        <v>N</v>
      </c>
      <c r="AO73" s="30" t="str">
        <f>'P15'!$E65</f>
        <v>N</v>
      </c>
      <c r="AP73" s="33">
        <f t="shared" si="29"/>
        <v>0</v>
      </c>
    </row>
    <row r="74" spans="1:42">
      <c r="A74">
        <v>10</v>
      </c>
      <c r="B74" s="30" t="str">
        <f>Critères!$B65</f>
        <v>10.7</v>
      </c>
      <c r="C74" s="30" t="str">
        <f>Critères!$A59</f>
        <v>PRÉSENTATION</v>
      </c>
      <c r="D74" s="30" t="str">
        <f>'P01'!$D66</f>
        <v>NC</v>
      </c>
      <c r="E74" s="30" t="str">
        <f>'P02'!$D66</f>
        <v>NC</v>
      </c>
      <c r="F74" s="30" t="str">
        <f>'P03'!$D66</f>
        <v>NC</v>
      </c>
      <c r="G74" s="30" t="str">
        <f>'P04'!$D66</f>
        <v>NC</v>
      </c>
      <c r="H74" s="30" t="str">
        <f>'P05'!$D66</f>
        <v>NC</v>
      </c>
      <c r="I74" s="30" t="str">
        <f>'P06'!$D66</f>
        <v>NC</v>
      </c>
      <c r="J74" s="30" t="str">
        <f>'P07'!$D66</f>
        <v>NC</v>
      </c>
      <c r="K74" s="30" t="str">
        <f>'P08'!$D66</f>
        <v>NC</v>
      </c>
      <c r="L74" s="30" t="str">
        <f>'P09'!$D66</f>
        <v>NC</v>
      </c>
      <c r="M74" s="30" t="str">
        <f>'P10'!$D66</f>
        <v>NC</v>
      </c>
      <c r="N74" s="30" t="str">
        <f>'P11'!$D66</f>
        <v>NC</v>
      </c>
      <c r="O74" s="30" t="str">
        <f>'P12'!$D66</f>
        <v>NC</v>
      </c>
      <c r="P74" s="30" t="str">
        <f>'P13'!$D66</f>
        <v>NC</v>
      </c>
      <c r="Q74" s="30" t="str">
        <f>'P14'!$D66</f>
        <v>NC</v>
      </c>
      <c r="R74" s="30" t="str">
        <f>'P15'!$D66</f>
        <v>NC</v>
      </c>
      <c r="S74" s="33">
        <f t="shared" si="24"/>
        <v>0</v>
      </c>
      <c r="T74" s="33">
        <f t="shared" si="25"/>
        <v>15</v>
      </c>
      <c r="U74" s="33">
        <f t="shared" si="26"/>
        <v>0</v>
      </c>
      <c r="V74" s="33">
        <f t="shared" si="27"/>
        <v>0</v>
      </c>
      <c r="W74" s="30" t="str">
        <f t="shared" si="28"/>
        <v>NC</v>
      </c>
      <c r="X74">
        <v>10</v>
      </c>
      <c r="Y74" s="30" t="str">
        <f>Critères!$B65</f>
        <v>10.7</v>
      </c>
      <c r="Z74" s="30" t="str">
        <f>Critères!$A59</f>
        <v>PRÉSENTATION</v>
      </c>
      <c r="AA74" s="30" t="str">
        <f>'P01'!$E66</f>
        <v>N</v>
      </c>
      <c r="AB74" s="30" t="str">
        <f>'P02'!$E66</f>
        <v>N</v>
      </c>
      <c r="AC74" s="30" t="str">
        <f>'P03'!$E66</f>
        <v>N</v>
      </c>
      <c r="AD74" s="30" t="str">
        <f>'P04'!$E66</f>
        <v>N</v>
      </c>
      <c r="AE74" s="30" t="str">
        <f>'P05'!$E66</f>
        <v>N</v>
      </c>
      <c r="AF74" s="30" t="str">
        <f>'P06'!$E66</f>
        <v>N</v>
      </c>
      <c r="AG74" s="30" t="str">
        <f>'P07'!$E66</f>
        <v>N</v>
      </c>
      <c r="AH74" s="30" t="str">
        <f>'P08'!$E66</f>
        <v>N</v>
      </c>
      <c r="AI74" s="30" t="str">
        <f>'P09'!$E66</f>
        <v>N</v>
      </c>
      <c r="AJ74" s="30" t="str">
        <f>'P10'!$E66</f>
        <v>N</v>
      </c>
      <c r="AK74" s="30" t="str">
        <f>'P11'!$E66</f>
        <v>N</v>
      </c>
      <c r="AL74" s="30" t="str">
        <f>'P12'!$E66</f>
        <v>N</v>
      </c>
      <c r="AM74" s="30" t="str">
        <f>'P13'!$E66</f>
        <v>N</v>
      </c>
      <c r="AN74" s="30" t="str">
        <f>'P14'!$E66</f>
        <v>N</v>
      </c>
      <c r="AO74" s="30" t="str">
        <f>'P15'!$E66</f>
        <v>N</v>
      </c>
      <c r="AP74" s="33">
        <f t="shared" si="29"/>
        <v>0</v>
      </c>
    </row>
    <row r="75" spans="1:42">
      <c r="A75">
        <v>10</v>
      </c>
      <c r="B75" s="30" t="str">
        <f>Critères!$B66</f>
        <v>10.8</v>
      </c>
      <c r="C75" s="30" t="str">
        <f>Critères!$A59</f>
        <v>PRÉSENTATION</v>
      </c>
      <c r="D75" s="30" t="str">
        <f>'P01'!$D67</f>
        <v>C</v>
      </c>
      <c r="E75" s="30" t="str">
        <f>'P02'!$D67</f>
        <v>C</v>
      </c>
      <c r="F75" s="30" t="str">
        <f>'P03'!$D67</f>
        <v>C</v>
      </c>
      <c r="G75" s="30" t="str">
        <f>'P04'!$D67</f>
        <v>C</v>
      </c>
      <c r="H75" s="30" t="str">
        <f>'P05'!$D67</f>
        <v>C</v>
      </c>
      <c r="I75" s="30" t="str">
        <f>'P06'!$D67</f>
        <v>C</v>
      </c>
      <c r="J75" s="30" t="str">
        <f>'P07'!$D67</f>
        <v>C</v>
      </c>
      <c r="K75" s="30" t="str">
        <f>'P08'!$D67</f>
        <v>C</v>
      </c>
      <c r="L75" s="30" t="str">
        <f>'P09'!$D67</f>
        <v>C</v>
      </c>
      <c r="M75" s="30" t="str">
        <f>'P10'!$D67</f>
        <v>C</v>
      </c>
      <c r="N75" s="30" t="str">
        <f>'P11'!$D67</f>
        <v>C</v>
      </c>
      <c r="O75" s="30" t="str">
        <f>'P12'!$D67</f>
        <v>C</v>
      </c>
      <c r="P75" s="30" t="str">
        <f>'P13'!$D67</f>
        <v>C</v>
      </c>
      <c r="Q75" s="30" t="str">
        <f>'P14'!$D67</f>
        <v>C</v>
      </c>
      <c r="R75" s="30" t="str">
        <f>'P15'!$D67</f>
        <v>C</v>
      </c>
      <c r="S75" s="33">
        <f t="shared" si="24"/>
        <v>15</v>
      </c>
      <c r="T75" s="33">
        <f t="shared" si="25"/>
        <v>0</v>
      </c>
      <c r="U75" s="33">
        <f t="shared" si="26"/>
        <v>0</v>
      </c>
      <c r="V75" s="33">
        <f t="shared" si="27"/>
        <v>0</v>
      </c>
      <c r="W75" s="30" t="str">
        <f t="shared" si="28"/>
        <v>C</v>
      </c>
      <c r="X75">
        <v>10</v>
      </c>
      <c r="Y75" s="30" t="str">
        <f>Critères!$B66</f>
        <v>10.8</v>
      </c>
      <c r="Z75" s="30" t="str">
        <f>Critères!$A59</f>
        <v>PRÉSENTATION</v>
      </c>
      <c r="AA75" s="30" t="str">
        <f>'P01'!$E67</f>
        <v>N</v>
      </c>
      <c r="AB75" s="30" t="str">
        <f>'P02'!$E67</f>
        <v>N</v>
      </c>
      <c r="AC75" s="30" t="str">
        <f>'P03'!$E67</f>
        <v>N</v>
      </c>
      <c r="AD75" s="30" t="str">
        <f>'P04'!$E67</f>
        <v>N</v>
      </c>
      <c r="AE75" s="30" t="str">
        <f>'P05'!$E67</f>
        <v>N</v>
      </c>
      <c r="AF75" s="30" t="str">
        <f>'P06'!$E67</f>
        <v>N</v>
      </c>
      <c r="AG75" s="30" t="str">
        <f>'P07'!$E67</f>
        <v>N</v>
      </c>
      <c r="AH75" s="30" t="str">
        <f>'P08'!$E67</f>
        <v>N</v>
      </c>
      <c r="AI75" s="30" t="str">
        <f>'P09'!$E67</f>
        <v>N</v>
      </c>
      <c r="AJ75" s="30" t="str">
        <f>'P10'!$E67</f>
        <v>N</v>
      </c>
      <c r="AK75" s="30" t="str">
        <f>'P11'!$E67</f>
        <v>N</v>
      </c>
      <c r="AL75" s="30" t="str">
        <f>'P12'!$E67</f>
        <v>N</v>
      </c>
      <c r="AM75" s="30" t="str">
        <f>'P13'!$E67</f>
        <v>N</v>
      </c>
      <c r="AN75" s="30" t="str">
        <f>'P14'!$E67</f>
        <v>N</v>
      </c>
      <c r="AO75" s="30" t="str">
        <f>'P15'!$E67</f>
        <v>N</v>
      </c>
      <c r="AP75" s="33">
        <f t="shared" si="29"/>
        <v>0</v>
      </c>
    </row>
    <row r="76" spans="1:42">
      <c r="A76">
        <v>10</v>
      </c>
      <c r="B76" s="30" t="str">
        <f>Critères!$B67</f>
        <v>10.9</v>
      </c>
      <c r="C76" s="30" t="str">
        <f>Critères!$A59</f>
        <v>PRÉSENTATION</v>
      </c>
      <c r="D76" s="30" t="str">
        <f>'P01'!$D68</f>
        <v>C</v>
      </c>
      <c r="E76" s="30" t="str">
        <f>'P02'!$D68</f>
        <v>C</v>
      </c>
      <c r="F76" s="30" t="str">
        <f>'P03'!$D68</f>
        <v>C</v>
      </c>
      <c r="G76" s="30" t="str">
        <f>'P04'!$D68</f>
        <v>C</v>
      </c>
      <c r="H76" s="30" t="str">
        <f>'P05'!$D68</f>
        <v>C</v>
      </c>
      <c r="I76" s="30" t="str">
        <f>'P06'!$D68</f>
        <v>C</v>
      </c>
      <c r="J76" s="30" t="str">
        <f>'P07'!$D68</f>
        <v>C</v>
      </c>
      <c r="K76" s="30" t="str">
        <f>'P08'!$D68</f>
        <v>C</v>
      </c>
      <c r="L76" s="30" t="str">
        <f>'P09'!$D68</f>
        <v>C</v>
      </c>
      <c r="M76" s="30" t="str">
        <f>'P10'!$D68</f>
        <v>C</v>
      </c>
      <c r="N76" s="30" t="str">
        <f>'P11'!$D68</f>
        <v>C</v>
      </c>
      <c r="O76" s="30" t="str">
        <f>'P12'!$D68</f>
        <v>C</v>
      </c>
      <c r="P76" s="30" t="str">
        <f>'P13'!$D68</f>
        <v>C</v>
      </c>
      <c r="Q76" s="30" t="str">
        <f>'P14'!$D68</f>
        <v>C</v>
      </c>
      <c r="R76" s="30" t="str">
        <f>'P15'!$D68</f>
        <v>C</v>
      </c>
      <c r="S76" s="33">
        <f t="shared" si="24"/>
        <v>15</v>
      </c>
      <c r="T76" s="33">
        <f t="shared" si="25"/>
        <v>0</v>
      </c>
      <c r="U76" s="33">
        <f t="shared" si="26"/>
        <v>0</v>
      </c>
      <c r="V76" s="33">
        <f t="shared" si="27"/>
        <v>0</v>
      </c>
      <c r="W76" s="30" t="str">
        <f t="shared" si="28"/>
        <v>C</v>
      </c>
      <c r="X76">
        <v>10</v>
      </c>
      <c r="Y76" s="30" t="str">
        <f>Critères!$B67</f>
        <v>10.9</v>
      </c>
      <c r="Z76" s="30" t="str">
        <f>Critères!$A59</f>
        <v>PRÉSENTATION</v>
      </c>
      <c r="AA76" s="30" t="str">
        <f>'P01'!$E68</f>
        <v>N</v>
      </c>
      <c r="AB76" s="30" t="str">
        <f>'P02'!$E68</f>
        <v>N</v>
      </c>
      <c r="AC76" s="30" t="str">
        <f>'P03'!$E68</f>
        <v>N</v>
      </c>
      <c r="AD76" s="30" t="str">
        <f>'P04'!$E68</f>
        <v>N</v>
      </c>
      <c r="AE76" s="30" t="str">
        <f>'P05'!$E68</f>
        <v>N</v>
      </c>
      <c r="AF76" s="30" t="str">
        <f>'P06'!$E68</f>
        <v>N</v>
      </c>
      <c r="AG76" s="30" t="str">
        <f>'P07'!$E68</f>
        <v>N</v>
      </c>
      <c r="AH76" s="30" t="str">
        <f>'P08'!$E68</f>
        <v>N</v>
      </c>
      <c r="AI76" s="30" t="str">
        <f>'P09'!$E68</f>
        <v>N</v>
      </c>
      <c r="AJ76" s="30" t="str">
        <f>'P10'!$E68</f>
        <v>N</v>
      </c>
      <c r="AK76" s="30" t="str">
        <f>'P11'!$E68</f>
        <v>N</v>
      </c>
      <c r="AL76" s="30" t="str">
        <f>'P12'!$E68</f>
        <v>N</v>
      </c>
      <c r="AM76" s="30" t="str">
        <f>'P13'!$E68</f>
        <v>N</v>
      </c>
      <c r="AN76" s="30" t="str">
        <f>'P14'!$E68</f>
        <v>N</v>
      </c>
      <c r="AO76" s="30" t="str">
        <f>'P15'!$E68</f>
        <v>N</v>
      </c>
      <c r="AP76" s="33">
        <f t="shared" si="29"/>
        <v>0</v>
      </c>
    </row>
    <row r="77" spans="1:42">
      <c r="A77">
        <v>10</v>
      </c>
      <c r="B77" s="30" t="str">
        <f>Critères!$B68</f>
        <v>10.10</v>
      </c>
      <c r="C77" s="30" t="str">
        <f>Critères!$A59</f>
        <v>PRÉSENTATION</v>
      </c>
      <c r="D77" s="30" t="str">
        <f>'P01'!$D69</f>
        <v>C</v>
      </c>
      <c r="E77" s="30" t="str">
        <f>'P02'!$D69</f>
        <v>C</v>
      </c>
      <c r="F77" s="30" t="str">
        <f>'P03'!$D69</f>
        <v>C</v>
      </c>
      <c r="G77" s="30" t="str">
        <f>'P04'!$D69</f>
        <v>C</v>
      </c>
      <c r="H77" s="30" t="str">
        <f>'P05'!$D69</f>
        <v>C</v>
      </c>
      <c r="I77" s="30" t="str">
        <f>'P06'!$D69</f>
        <v>C</v>
      </c>
      <c r="J77" s="30" t="str">
        <f>'P07'!$D69</f>
        <v>C</v>
      </c>
      <c r="K77" s="30" t="str">
        <f>'P08'!$D69</f>
        <v>C</v>
      </c>
      <c r="L77" s="30" t="str">
        <f>'P09'!$D69</f>
        <v>C</v>
      </c>
      <c r="M77" s="30" t="str">
        <f>'P10'!$D69</f>
        <v>C</v>
      </c>
      <c r="N77" s="30" t="str">
        <f>'P11'!$D69</f>
        <v>C</v>
      </c>
      <c r="O77" s="30" t="str">
        <f>'P12'!$D69</f>
        <v>C</v>
      </c>
      <c r="P77" s="30" t="str">
        <f>'P13'!$D69</f>
        <v>C</v>
      </c>
      <c r="Q77" s="30" t="str">
        <f>'P14'!$D69</f>
        <v>C</v>
      </c>
      <c r="R77" s="30" t="str">
        <f>'P15'!$D69</f>
        <v>C</v>
      </c>
      <c r="S77" s="33">
        <f t="shared" si="24"/>
        <v>15</v>
      </c>
      <c r="T77" s="33">
        <f t="shared" si="25"/>
        <v>0</v>
      </c>
      <c r="U77" s="33">
        <f t="shared" si="26"/>
        <v>0</v>
      </c>
      <c r="V77" s="33">
        <f t="shared" si="27"/>
        <v>0</v>
      </c>
      <c r="W77" s="30" t="str">
        <f t="shared" si="28"/>
        <v>C</v>
      </c>
      <c r="X77">
        <v>10</v>
      </c>
      <c r="Y77" s="30" t="str">
        <f>Critères!$B68</f>
        <v>10.10</v>
      </c>
      <c r="Z77" s="30" t="str">
        <f>Critères!$A59</f>
        <v>PRÉSENTATION</v>
      </c>
      <c r="AA77" s="30" t="str">
        <f>'P01'!$E69</f>
        <v>N</v>
      </c>
      <c r="AB77" s="30" t="str">
        <f>'P02'!$E69</f>
        <v>N</v>
      </c>
      <c r="AC77" s="30" t="str">
        <f>'P03'!$E69</f>
        <v>N</v>
      </c>
      <c r="AD77" s="30" t="str">
        <f>'P04'!$E69</f>
        <v>N</v>
      </c>
      <c r="AE77" s="30" t="str">
        <f>'P05'!$E69</f>
        <v>N</v>
      </c>
      <c r="AF77" s="30" t="str">
        <f>'P06'!$E69</f>
        <v>N</v>
      </c>
      <c r="AG77" s="30" t="str">
        <f>'P07'!$E69</f>
        <v>N</v>
      </c>
      <c r="AH77" s="30" t="str">
        <f>'P08'!$E69</f>
        <v>N</v>
      </c>
      <c r="AI77" s="30" t="str">
        <f>'P09'!$E69</f>
        <v>N</v>
      </c>
      <c r="AJ77" s="30" t="str">
        <f>'P10'!$E69</f>
        <v>N</v>
      </c>
      <c r="AK77" s="30" t="str">
        <f>'P11'!$E69</f>
        <v>N</v>
      </c>
      <c r="AL77" s="30" t="str">
        <f>'P12'!$E69</f>
        <v>N</v>
      </c>
      <c r="AM77" s="30" t="str">
        <f>'P13'!$E69</f>
        <v>N</v>
      </c>
      <c r="AN77" s="30" t="str">
        <f>'P14'!$E69</f>
        <v>N</v>
      </c>
      <c r="AO77" s="30" t="str">
        <f>'P15'!$E69</f>
        <v>N</v>
      </c>
      <c r="AP77" s="33">
        <f t="shared" si="29"/>
        <v>0</v>
      </c>
    </row>
    <row r="78" spans="1:42">
      <c r="A78">
        <v>10</v>
      </c>
      <c r="B78" s="30" t="str">
        <f>Critères!$B69</f>
        <v>10.11</v>
      </c>
      <c r="C78" s="30" t="str">
        <f>Critères!$A59</f>
        <v>PRÉSENTATION</v>
      </c>
      <c r="D78" s="30" t="str">
        <f>'P01'!$D70</f>
        <v>C</v>
      </c>
      <c r="E78" s="30" t="str">
        <f>'P02'!$D70</f>
        <v>C</v>
      </c>
      <c r="F78" s="30" t="str">
        <f>'P03'!$D70</f>
        <v>C</v>
      </c>
      <c r="G78" s="30" t="str">
        <f>'P04'!$D70</f>
        <v>C</v>
      </c>
      <c r="H78" s="30" t="str">
        <f>'P05'!$D70</f>
        <v>C</v>
      </c>
      <c r="I78" s="30" t="str">
        <f>'P06'!$D70</f>
        <v>C</v>
      </c>
      <c r="J78" s="30" t="str">
        <f>'P07'!$D70</f>
        <v>NC</v>
      </c>
      <c r="K78" s="30" t="str">
        <f>'P08'!$D70</f>
        <v>NC</v>
      </c>
      <c r="L78" s="30" t="str">
        <f>'P09'!$D70</f>
        <v>NC</v>
      </c>
      <c r="M78" s="30" t="str">
        <f>'P10'!$D70</f>
        <v>C</v>
      </c>
      <c r="N78" s="30" t="str">
        <f>'P11'!$D70</f>
        <v>C</v>
      </c>
      <c r="O78" s="30" t="str">
        <f>'P12'!$D70</f>
        <v>C</v>
      </c>
      <c r="P78" s="30" t="str">
        <f>'P13'!$D70</f>
        <v>C</v>
      </c>
      <c r="Q78" s="30" t="str">
        <f>'P14'!$D70</f>
        <v>C</v>
      </c>
      <c r="R78" s="30" t="str">
        <f>'P15'!$D70</f>
        <v>C</v>
      </c>
      <c r="S78" s="33">
        <f t="shared" si="24"/>
        <v>12</v>
      </c>
      <c r="T78" s="33">
        <f t="shared" si="25"/>
        <v>3</v>
      </c>
      <c r="U78" s="33">
        <f t="shared" si="26"/>
        <v>0</v>
      </c>
      <c r="V78" s="33">
        <f t="shared" si="27"/>
        <v>0</v>
      </c>
      <c r="W78" s="30" t="str">
        <f t="shared" si="28"/>
        <v>NC</v>
      </c>
      <c r="X78">
        <v>10</v>
      </c>
      <c r="Y78" s="30" t="str">
        <f>Critères!$B69</f>
        <v>10.11</v>
      </c>
      <c r="Z78" s="30" t="str">
        <f>Critères!$A59</f>
        <v>PRÉSENTATION</v>
      </c>
      <c r="AA78" s="30" t="str">
        <f>'P01'!$E70</f>
        <v>N</v>
      </c>
      <c r="AB78" s="30" t="str">
        <f>'P02'!$E70</f>
        <v>N</v>
      </c>
      <c r="AC78" s="30" t="str">
        <f>'P03'!$E70</f>
        <v>N</v>
      </c>
      <c r="AD78" s="30" t="str">
        <f>'P04'!$E70</f>
        <v>N</v>
      </c>
      <c r="AE78" s="30" t="str">
        <f>'P05'!$E70</f>
        <v>N</v>
      </c>
      <c r="AF78" s="30" t="str">
        <f>'P06'!$E70</f>
        <v>N</v>
      </c>
      <c r="AG78" s="30" t="str">
        <f>'P07'!$E70</f>
        <v>N</v>
      </c>
      <c r="AH78" s="30" t="str">
        <f>'P08'!$E70</f>
        <v>N</v>
      </c>
      <c r="AI78" s="30" t="str">
        <f>'P09'!$E70</f>
        <v>N</v>
      </c>
      <c r="AJ78" s="30" t="str">
        <f>'P10'!$E70</f>
        <v>N</v>
      </c>
      <c r="AK78" s="30" t="str">
        <f>'P11'!$E70</f>
        <v>N</v>
      </c>
      <c r="AL78" s="30" t="str">
        <f>'P12'!$E70</f>
        <v>N</v>
      </c>
      <c r="AM78" s="30" t="str">
        <f>'P13'!$E70</f>
        <v>N</v>
      </c>
      <c r="AN78" s="30" t="str">
        <f>'P14'!$E70</f>
        <v>N</v>
      </c>
      <c r="AO78" s="30" t="str">
        <f>'P15'!$E70</f>
        <v>N</v>
      </c>
      <c r="AP78" s="33">
        <f t="shared" si="29"/>
        <v>0</v>
      </c>
    </row>
    <row r="79" spans="1:42">
      <c r="A79">
        <v>10</v>
      </c>
      <c r="B79" s="30" t="str">
        <f>Critères!$B70</f>
        <v>10.12</v>
      </c>
      <c r="C79" s="30" t="str">
        <f>Critères!$A59</f>
        <v>PRÉSENTATION</v>
      </c>
      <c r="D79" s="30" t="str">
        <f>'P01'!$D71</f>
        <v>C</v>
      </c>
      <c r="E79" s="30" t="str">
        <f>'P02'!$D71</f>
        <v>C</v>
      </c>
      <c r="F79" s="30" t="str">
        <f>'P03'!$D71</f>
        <v>C</v>
      </c>
      <c r="G79" s="30" t="str">
        <f>'P04'!$D71</f>
        <v>C</v>
      </c>
      <c r="H79" s="30" t="str">
        <f>'P05'!$D71</f>
        <v>C</v>
      </c>
      <c r="I79" s="30" t="str">
        <f>'P06'!$D71</f>
        <v>C</v>
      </c>
      <c r="J79" s="30" t="str">
        <f>'P07'!$D71</f>
        <v>C</v>
      </c>
      <c r="K79" s="30" t="str">
        <f>'P08'!$D71</f>
        <v>C</v>
      </c>
      <c r="L79" s="30" t="str">
        <f>'P09'!$D71</f>
        <v>C</v>
      </c>
      <c r="M79" s="30" t="str">
        <f>'P10'!$D71</f>
        <v>C</v>
      </c>
      <c r="N79" s="30" t="str">
        <f>'P11'!$D71</f>
        <v>C</v>
      </c>
      <c r="O79" s="30" t="str">
        <f>'P12'!$D71</f>
        <v>C</v>
      </c>
      <c r="P79" s="30" t="str">
        <f>'P13'!$D71</f>
        <v>C</v>
      </c>
      <c r="Q79" s="30" t="str">
        <f>'P14'!$D71</f>
        <v>C</v>
      </c>
      <c r="R79" s="30" t="str">
        <f>'P15'!$D71</f>
        <v>C</v>
      </c>
      <c r="S79" s="33">
        <f t="shared" si="24"/>
        <v>15</v>
      </c>
      <c r="T79" s="33">
        <f t="shared" si="25"/>
        <v>0</v>
      </c>
      <c r="U79" s="33">
        <f t="shared" si="26"/>
        <v>0</v>
      </c>
      <c r="V79" s="33">
        <f t="shared" si="27"/>
        <v>0</v>
      </c>
      <c r="W79" s="30" t="str">
        <f t="shared" si="28"/>
        <v>C</v>
      </c>
      <c r="X79">
        <v>10</v>
      </c>
      <c r="Y79" s="30" t="str">
        <f>Critères!$B70</f>
        <v>10.12</v>
      </c>
      <c r="Z79" s="30" t="str">
        <f>Critères!$A59</f>
        <v>PRÉSENTATION</v>
      </c>
      <c r="AA79" s="30" t="str">
        <f>'P01'!$E71</f>
        <v>N</v>
      </c>
      <c r="AB79" s="30" t="str">
        <f>'P02'!$E71</f>
        <v>N</v>
      </c>
      <c r="AC79" s="30" t="str">
        <f>'P03'!$E71</f>
        <v>N</v>
      </c>
      <c r="AD79" s="30" t="str">
        <f>'P04'!$E71</f>
        <v>N</v>
      </c>
      <c r="AE79" s="30" t="str">
        <f>'P05'!$E71</f>
        <v>N</v>
      </c>
      <c r="AF79" s="30" t="str">
        <f>'P06'!$E71</f>
        <v>N</v>
      </c>
      <c r="AG79" s="30" t="str">
        <f>'P07'!$E71</f>
        <v>N</v>
      </c>
      <c r="AH79" s="30" t="str">
        <f>'P08'!$E71</f>
        <v>N</v>
      </c>
      <c r="AI79" s="30" t="str">
        <f>'P09'!$E71</f>
        <v>N</v>
      </c>
      <c r="AJ79" s="30" t="str">
        <f>'P10'!$E71</f>
        <v>N</v>
      </c>
      <c r="AK79" s="30" t="str">
        <f>'P11'!$E71</f>
        <v>N</v>
      </c>
      <c r="AL79" s="30" t="str">
        <f>'P12'!$E71</f>
        <v>N</v>
      </c>
      <c r="AM79" s="30" t="str">
        <f>'P13'!$E71</f>
        <v>N</v>
      </c>
      <c r="AN79" s="30" t="str">
        <f>'P14'!$E71</f>
        <v>N</v>
      </c>
      <c r="AO79" s="30" t="str">
        <f>'P15'!$E71</f>
        <v>N</v>
      </c>
      <c r="AP79" s="33">
        <f t="shared" si="29"/>
        <v>0</v>
      </c>
    </row>
    <row r="80" spans="1:42">
      <c r="A80">
        <v>10</v>
      </c>
      <c r="B80" s="30" t="str">
        <f>Critères!$B71</f>
        <v>10.13</v>
      </c>
      <c r="C80" s="30" t="str">
        <f>Critères!$A59</f>
        <v>PRÉSENTATION</v>
      </c>
      <c r="D80" s="30" t="str">
        <f>'P01'!$D72</f>
        <v>NA</v>
      </c>
      <c r="E80" s="30" t="str">
        <f>'P02'!$D72</f>
        <v>NA</v>
      </c>
      <c r="F80" s="30" t="str">
        <f>'P03'!$D72</f>
        <v>NA</v>
      </c>
      <c r="G80" s="30" t="str">
        <f>'P04'!$D72</f>
        <v>NA</v>
      </c>
      <c r="H80" s="30" t="str">
        <f>'P05'!$D72</f>
        <v>NA</v>
      </c>
      <c r="I80" s="30" t="str">
        <f>'P06'!$D72</f>
        <v>NA</v>
      </c>
      <c r="J80" s="30" t="str">
        <f>'P07'!$D72</f>
        <v>NA</v>
      </c>
      <c r="K80" s="30" t="str">
        <f>'P08'!$D72</f>
        <v>NA</v>
      </c>
      <c r="L80" s="30" t="str">
        <f>'P09'!$D72</f>
        <v>NA</v>
      </c>
      <c r="M80" s="30" t="str">
        <f>'P10'!$D72</f>
        <v>NA</v>
      </c>
      <c r="N80" s="30" t="str">
        <f>'P11'!$D72</f>
        <v>NA</v>
      </c>
      <c r="O80" s="30" t="str">
        <f>'P12'!$D72</f>
        <v>NA</v>
      </c>
      <c r="P80" s="30" t="str">
        <f>'P13'!$D72</f>
        <v>NA</v>
      </c>
      <c r="Q80" s="30" t="str">
        <f>'P14'!$D72</f>
        <v>NA</v>
      </c>
      <c r="R80" s="30" t="str">
        <f>'P15'!$D72</f>
        <v>NA</v>
      </c>
      <c r="S80" s="33">
        <f t="shared" si="24"/>
        <v>0</v>
      </c>
      <c r="T80" s="33">
        <f t="shared" si="25"/>
        <v>0</v>
      </c>
      <c r="U80" s="33">
        <f t="shared" si="26"/>
        <v>15</v>
      </c>
      <c r="V80" s="33">
        <f t="shared" si="27"/>
        <v>0</v>
      </c>
      <c r="W80" s="30" t="str">
        <f t="shared" si="28"/>
        <v>NA</v>
      </c>
      <c r="X80">
        <v>10</v>
      </c>
      <c r="Y80" s="30" t="str">
        <f>Critères!$B71</f>
        <v>10.13</v>
      </c>
      <c r="Z80" s="30" t="str">
        <f>Critères!$A59</f>
        <v>PRÉSENTATION</v>
      </c>
      <c r="AA80" s="30" t="str">
        <f>'P01'!$E72</f>
        <v>N</v>
      </c>
      <c r="AB80" s="30" t="str">
        <f>'P02'!$E72</f>
        <v>N</v>
      </c>
      <c r="AC80" s="30" t="str">
        <f>'P03'!$E72</f>
        <v>N</v>
      </c>
      <c r="AD80" s="30" t="str">
        <f>'P04'!$E72</f>
        <v>N</v>
      </c>
      <c r="AE80" s="30" t="str">
        <f>'P05'!$E72</f>
        <v>N</v>
      </c>
      <c r="AF80" s="30" t="str">
        <f>'P06'!$E72</f>
        <v>N</v>
      </c>
      <c r="AG80" s="30" t="str">
        <f>'P07'!$E72</f>
        <v>N</v>
      </c>
      <c r="AH80" s="30" t="str">
        <f>'P08'!$E72</f>
        <v>N</v>
      </c>
      <c r="AI80" s="30" t="str">
        <f>'P09'!$E72</f>
        <v>N</v>
      </c>
      <c r="AJ80" s="30" t="str">
        <f>'P10'!$E72</f>
        <v>N</v>
      </c>
      <c r="AK80" s="30" t="str">
        <f>'P11'!$E72</f>
        <v>N</v>
      </c>
      <c r="AL80" s="30" t="str">
        <f>'P12'!$E72</f>
        <v>N</v>
      </c>
      <c r="AM80" s="30" t="str">
        <f>'P13'!$E72</f>
        <v>N</v>
      </c>
      <c r="AN80" s="30" t="str">
        <f>'P14'!$E72</f>
        <v>N</v>
      </c>
      <c r="AO80" s="30" t="str">
        <f>'P15'!$E72</f>
        <v>N</v>
      </c>
      <c r="AP80" s="33">
        <f t="shared" si="29"/>
        <v>0</v>
      </c>
    </row>
    <row r="81" spans="1:42">
      <c r="A81">
        <v>10</v>
      </c>
      <c r="B81" s="30" t="str">
        <f>Critères!$B72</f>
        <v>10.14</v>
      </c>
      <c r="C81" s="30" t="str">
        <f>Critères!$A59</f>
        <v>PRÉSENTATION</v>
      </c>
      <c r="D81" s="30" t="str">
        <f>'P01'!$D73</f>
        <v>NA</v>
      </c>
      <c r="E81" s="30" t="str">
        <f>'P02'!$D73</f>
        <v>NA</v>
      </c>
      <c r="F81" s="30" t="str">
        <f>'P03'!$D73</f>
        <v>NA</v>
      </c>
      <c r="G81" s="30" t="str">
        <f>'P04'!$D73</f>
        <v>NA</v>
      </c>
      <c r="H81" s="30" t="str">
        <f>'P05'!$D73</f>
        <v>NA</v>
      </c>
      <c r="I81" s="30" t="str">
        <f>'P06'!$D73</f>
        <v>NA</v>
      </c>
      <c r="J81" s="30" t="str">
        <f>'P07'!$D73</f>
        <v>NA</v>
      </c>
      <c r="K81" s="30" t="str">
        <f>'P08'!$D73</f>
        <v>NA</v>
      </c>
      <c r="L81" s="30" t="str">
        <f>'P09'!$D73</f>
        <v>NA</v>
      </c>
      <c r="M81" s="30" t="str">
        <f>'P10'!$D73</f>
        <v>NA</v>
      </c>
      <c r="N81" s="30" t="str">
        <f>'P11'!$D73</f>
        <v>NA</v>
      </c>
      <c r="O81" s="30" t="str">
        <f>'P12'!$D73</f>
        <v>NA</v>
      </c>
      <c r="P81" s="30" t="str">
        <f>'P13'!$D73</f>
        <v>NA</v>
      </c>
      <c r="Q81" s="30" t="str">
        <f>'P14'!$D73</f>
        <v>NA</v>
      </c>
      <c r="R81" s="30" t="str">
        <f>'P15'!$D73</f>
        <v>NA</v>
      </c>
      <c r="S81" s="33">
        <f t="shared" si="24"/>
        <v>0</v>
      </c>
      <c r="T81" s="33">
        <f t="shared" si="25"/>
        <v>0</v>
      </c>
      <c r="U81" s="33">
        <f t="shared" si="26"/>
        <v>15</v>
      </c>
      <c r="V81" s="33">
        <f t="shared" si="27"/>
        <v>0</v>
      </c>
      <c r="W81" s="30" t="str">
        <f t="shared" si="28"/>
        <v>NA</v>
      </c>
      <c r="X81">
        <v>10</v>
      </c>
      <c r="Y81" s="30" t="str">
        <f>Critères!$B72</f>
        <v>10.14</v>
      </c>
      <c r="Z81" s="30" t="str">
        <f>Critères!$A59</f>
        <v>PRÉSENTATION</v>
      </c>
      <c r="AA81" s="30" t="str">
        <f>'P01'!$E73</f>
        <v>N</v>
      </c>
      <c r="AB81" s="30" t="str">
        <f>'P02'!$E73</f>
        <v>N</v>
      </c>
      <c r="AC81" s="30" t="str">
        <f>'P03'!$E73</f>
        <v>N</v>
      </c>
      <c r="AD81" s="30" t="str">
        <f>'P04'!$E73</f>
        <v>N</v>
      </c>
      <c r="AE81" s="30" t="str">
        <f>'P05'!$E73</f>
        <v>N</v>
      </c>
      <c r="AF81" s="30" t="str">
        <f>'P06'!$E73</f>
        <v>N</v>
      </c>
      <c r="AG81" s="30" t="str">
        <f>'P07'!$E73</f>
        <v>N</v>
      </c>
      <c r="AH81" s="30" t="str">
        <f>'P08'!$E73</f>
        <v>N</v>
      </c>
      <c r="AI81" s="30" t="str">
        <f>'P09'!$E73</f>
        <v>N</v>
      </c>
      <c r="AJ81" s="30" t="str">
        <f>'P10'!$E73</f>
        <v>N</v>
      </c>
      <c r="AK81" s="30" t="str">
        <f>'P11'!$E73</f>
        <v>N</v>
      </c>
      <c r="AL81" s="30" t="str">
        <f>'P12'!$E73</f>
        <v>N</v>
      </c>
      <c r="AM81" s="30" t="str">
        <f>'P13'!$E73</f>
        <v>N</v>
      </c>
      <c r="AN81" s="30" t="str">
        <f>'P14'!$E73</f>
        <v>N</v>
      </c>
      <c r="AO81" s="30" t="str">
        <f>'P15'!$E73</f>
        <v>N</v>
      </c>
      <c r="AP81" s="33">
        <f t="shared" si="29"/>
        <v>0</v>
      </c>
    </row>
    <row r="82" spans="1:42">
      <c r="A82" s="5"/>
      <c r="B82" s="36"/>
      <c r="C82" s="36"/>
      <c r="D82" s="36"/>
      <c r="E82" s="36"/>
      <c r="F82" s="36"/>
      <c r="G82" s="36"/>
      <c r="H82" s="36"/>
      <c r="I82" s="36"/>
      <c r="J82" s="36"/>
      <c r="K82" s="36"/>
      <c r="L82" s="36"/>
      <c r="M82" s="36"/>
      <c r="N82" s="36"/>
      <c r="O82" s="36"/>
      <c r="P82" s="36"/>
      <c r="Q82" s="36"/>
      <c r="R82" s="36"/>
      <c r="S82" s="37">
        <f>SUM(S68:S81)</f>
        <v>131</v>
      </c>
      <c r="T82" s="37">
        <f>SUM(T68:T81)</f>
        <v>48</v>
      </c>
      <c r="U82" s="37">
        <f>SUM(U68:U81)</f>
        <v>31</v>
      </c>
      <c r="V82" s="37">
        <f>SUM(V68:V81)</f>
        <v>0</v>
      </c>
      <c r="W82" s="36"/>
      <c r="X82" s="5"/>
      <c r="Y82" s="36"/>
      <c r="Z82" s="36"/>
      <c r="AA82" s="36"/>
      <c r="AB82" s="36"/>
      <c r="AC82" s="36"/>
      <c r="AD82" s="36"/>
      <c r="AE82" s="36"/>
      <c r="AF82" s="36"/>
      <c r="AG82" s="36"/>
      <c r="AH82" s="36"/>
      <c r="AI82" s="36"/>
      <c r="AJ82" s="36"/>
      <c r="AK82" s="36"/>
      <c r="AL82" s="36"/>
      <c r="AM82" s="36"/>
      <c r="AN82" s="36"/>
      <c r="AO82" s="36"/>
      <c r="AP82" s="37">
        <f>SUM(AP68:AP81)</f>
        <v>0</v>
      </c>
    </row>
    <row r="83" spans="1:42">
      <c r="A83">
        <v>11</v>
      </c>
      <c r="B83" s="30" t="str">
        <f>Critères!$B73</f>
        <v>11.1</v>
      </c>
      <c r="C83" s="30" t="str">
        <f>Critères!$A73</f>
        <v>FORMULAIRES</v>
      </c>
      <c r="D83" s="30" t="str">
        <f>'P01'!$D74</f>
        <v>C</v>
      </c>
      <c r="E83" s="30" t="str">
        <f>'P02'!$D74</f>
        <v>C</v>
      </c>
      <c r="F83" s="30" t="str">
        <f>'P03'!$D74</f>
        <v>C</v>
      </c>
      <c r="G83" s="30" t="str">
        <f>'P04'!$D74</f>
        <v>C</v>
      </c>
      <c r="H83" s="30" t="str">
        <f>'P05'!$D74</f>
        <v>C</v>
      </c>
      <c r="I83" s="30" t="str">
        <f>'P06'!$D74</f>
        <v>C</v>
      </c>
      <c r="J83" s="30" t="str">
        <f>'P07'!$D74</f>
        <v>C</v>
      </c>
      <c r="K83" s="30" t="str">
        <f>'P08'!$D74</f>
        <v>C</v>
      </c>
      <c r="L83" s="30" t="str">
        <f>'P09'!$D74</f>
        <v>C</v>
      </c>
      <c r="M83" s="30" t="str">
        <f>'P10'!$D74</f>
        <v>C</v>
      </c>
      <c r="N83" s="30" t="str">
        <f>'P11'!$D74</f>
        <v>C</v>
      </c>
      <c r="O83" s="30" t="str">
        <f>'P12'!$D74</f>
        <v>C</v>
      </c>
      <c r="P83" s="30" t="str">
        <f>'P13'!$D74</f>
        <v>C</v>
      </c>
      <c r="Q83" s="30" t="str">
        <f>'P14'!$D74</f>
        <v>C</v>
      </c>
      <c r="R83" s="30" t="str">
        <f>'P15'!$D74</f>
        <v>C</v>
      </c>
      <c r="S83" s="33">
        <f t="shared" ref="S83:S95" si="30">COUNTIF(D83:R83,"C")</f>
        <v>15</v>
      </c>
      <c r="T83" s="33">
        <f t="shared" ref="T83:T95" si="31">COUNTIF(D83:R83,"NC")</f>
        <v>0</v>
      </c>
      <c r="U83" s="33">
        <f t="shared" ref="U83:U95" si="32">COUNTIF(D83:R83,"NA")</f>
        <v>0</v>
      </c>
      <c r="V83" s="33">
        <f t="shared" ref="V83:V95" si="33">COUNTIF(D83:R83,"NT")</f>
        <v>0</v>
      </c>
      <c r="W83" s="30" t="str">
        <f t="shared" ref="W83:W95" si="34">IF(T83&gt;0,"NC",IF(S83&gt;0,"C",IF(V83&gt;0,"NT","NA")))</f>
        <v>C</v>
      </c>
      <c r="X83">
        <v>11</v>
      </c>
      <c r="Y83" s="30" t="str">
        <f>Critères!$B73</f>
        <v>11.1</v>
      </c>
      <c r="Z83" s="30" t="str">
        <f>Critères!$A73</f>
        <v>FORMULAIRES</v>
      </c>
      <c r="AA83" s="30" t="str">
        <f>'P01'!$E74</f>
        <v>N</v>
      </c>
      <c r="AB83" s="30" t="str">
        <f>'P02'!$E74</f>
        <v>N</v>
      </c>
      <c r="AC83" s="30" t="str">
        <f>'P03'!$E74</f>
        <v>N</v>
      </c>
      <c r="AD83" s="30" t="str">
        <f>'P04'!$E74</f>
        <v>N</v>
      </c>
      <c r="AE83" s="30" t="str">
        <f>'P05'!$E74</f>
        <v>N</v>
      </c>
      <c r="AF83" s="30" t="str">
        <f>'P06'!$E74</f>
        <v>N</v>
      </c>
      <c r="AG83" s="30" t="str">
        <f>'P07'!$E74</f>
        <v>N</v>
      </c>
      <c r="AH83" s="30" t="str">
        <f>'P08'!$E74</f>
        <v>N</v>
      </c>
      <c r="AI83" s="30" t="str">
        <f>'P09'!$E74</f>
        <v>N</v>
      </c>
      <c r="AJ83" s="30" t="str">
        <f>'P10'!$E74</f>
        <v>N</v>
      </c>
      <c r="AK83" s="30" t="str">
        <f>'P11'!$E74</f>
        <v>N</v>
      </c>
      <c r="AL83" s="30" t="str">
        <f>'P12'!$E74</f>
        <v>N</v>
      </c>
      <c r="AM83" s="30" t="str">
        <f>'P13'!$E74</f>
        <v>N</v>
      </c>
      <c r="AN83" s="30" t="str">
        <f>'P14'!$E74</f>
        <v>N</v>
      </c>
      <c r="AO83" s="30" t="str">
        <f>'P15'!$E74</f>
        <v>N</v>
      </c>
      <c r="AP83" s="33">
        <f t="shared" ref="AP83:AP95" si="35">COUNTIF(AA83:AO83,"D")</f>
        <v>0</v>
      </c>
    </row>
    <row r="84" spans="1:42">
      <c r="A84">
        <v>11</v>
      </c>
      <c r="B84" s="30" t="str">
        <f>Critères!$B74</f>
        <v>11.2</v>
      </c>
      <c r="C84" s="30" t="str">
        <f>Critères!$A73</f>
        <v>FORMULAIRES</v>
      </c>
      <c r="D84" s="30" t="str">
        <f>'P01'!$D75</f>
        <v>C</v>
      </c>
      <c r="E84" s="30" t="str">
        <f>'P02'!$D75</f>
        <v>C</v>
      </c>
      <c r="F84" s="30" t="str">
        <f>'P03'!$D75</f>
        <v>C</v>
      </c>
      <c r="G84" s="30" t="str">
        <f>'P04'!$D75</f>
        <v>C</v>
      </c>
      <c r="H84" s="30" t="str">
        <f>'P05'!$D75</f>
        <v>C</v>
      </c>
      <c r="I84" s="30" t="str">
        <f>'P06'!$D75</f>
        <v>C</v>
      </c>
      <c r="J84" s="30" t="str">
        <f>'P07'!$D75</f>
        <v>C</v>
      </c>
      <c r="K84" s="30" t="str">
        <f>'P08'!$D75</f>
        <v>C</v>
      </c>
      <c r="L84" s="30" t="str">
        <f>'P09'!$D75</f>
        <v>C</v>
      </c>
      <c r="M84" s="30" t="str">
        <f>'P10'!$D75</f>
        <v>C</v>
      </c>
      <c r="N84" s="30" t="str">
        <f>'P11'!$D75</f>
        <v>C</v>
      </c>
      <c r="O84" s="30" t="str">
        <f>'P12'!$D75</f>
        <v>C</v>
      </c>
      <c r="P84" s="30" t="str">
        <f>'P13'!$D75</f>
        <v>C</v>
      </c>
      <c r="Q84" s="30" t="str">
        <f>'P14'!$D75</f>
        <v>C</v>
      </c>
      <c r="R84" s="30" t="str">
        <f>'P15'!$D75</f>
        <v>C</v>
      </c>
      <c r="S84" s="33">
        <f t="shared" si="30"/>
        <v>15</v>
      </c>
      <c r="T84" s="33">
        <f t="shared" si="31"/>
        <v>0</v>
      </c>
      <c r="U84" s="33">
        <f t="shared" si="32"/>
        <v>0</v>
      </c>
      <c r="V84" s="33">
        <f t="shared" si="33"/>
        <v>0</v>
      </c>
      <c r="W84" s="30" t="str">
        <f t="shared" si="34"/>
        <v>C</v>
      </c>
      <c r="X84">
        <v>11</v>
      </c>
      <c r="Y84" s="30" t="str">
        <f>Critères!$B74</f>
        <v>11.2</v>
      </c>
      <c r="Z84" s="30" t="str">
        <f>Critères!$A73</f>
        <v>FORMULAIRES</v>
      </c>
      <c r="AA84" s="30" t="str">
        <f>'P01'!$E75</f>
        <v>N</v>
      </c>
      <c r="AB84" s="30" t="str">
        <f>'P02'!$E75</f>
        <v>N</v>
      </c>
      <c r="AC84" s="30" t="str">
        <f>'P03'!$E75</f>
        <v>N</v>
      </c>
      <c r="AD84" s="30" t="str">
        <f>'P04'!$E75</f>
        <v>N</v>
      </c>
      <c r="AE84" s="30" t="str">
        <f>'P05'!$E75</f>
        <v>N</v>
      </c>
      <c r="AF84" s="30" t="str">
        <f>'P06'!$E75</f>
        <v>N</v>
      </c>
      <c r="AG84" s="30" t="str">
        <f>'P07'!$E75</f>
        <v>N</v>
      </c>
      <c r="AH84" s="30" t="str">
        <f>'P08'!$E75</f>
        <v>N</v>
      </c>
      <c r="AI84" s="30" t="str">
        <f>'P09'!$E75</f>
        <v>N</v>
      </c>
      <c r="AJ84" s="30" t="str">
        <f>'P10'!$E75</f>
        <v>N</v>
      </c>
      <c r="AK84" s="30" t="str">
        <f>'P11'!$E75</f>
        <v>N</v>
      </c>
      <c r="AL84" s="30" t="str">
        <f>'P12'!$E75</f>
        <v>N</v>
      </c>
      <c r="AM84" s="30" t="str">
        <f>'P13'!$E75</f>
        <v>N</v>
      </c>
      <c r="AN84" s="30" t="str">
        <f>'P14'!$E75</f>
        <v>N</v>
      </c>
      <c r="AO84" s="30" t="str">
        <f>'P15'!$E75</f>
        <v>N</v>
      </c>
      <c r="AP84" s="33">
        <f t="shared" si="35"/>
        <v>0</v>
      </c>
    </row>
    <row r="85" spans="1:42">
      <c r="A85">
        <v>11</v>
      </c>
      <c r="B85" s="30" t="str">
        <f>Critères!$B75</f>
        <v>11.3</v>
      </c>
      <c r="C85" s="30" t="str">
        <f>Critères!$A73</f>
        <v>FORMULAIRES</v>
      </c>
      <c r="D85" s="30" t="str">
        <f>'P01'!$D76</f>
        <v>C</v>
      </c>
      <c r="E85" s="30" t="str">
        <f>'P02'!$D76</f>
        <v>C</v>
      </c>
      <c r="F85" s="30" t="str">
        <f>'P03'!$D76</f>
        <v>C</v>
      </c>
      <c r="G85" s="30" t="str">
        <f>'P04'!$D76</f>
        <v>C</v>
      </c>
      <c r="H85" s="30" t="str">
        <f>'P05'!$D76</f>
        <v>C</v>
      </c>
      <c r="I85" s="30" t="str">
        <f>'P06'!$D76</f>
        <v>C</v>
      </c>
      <c r="J85" s="30" t="str">
        <f>'P07'!$D76</f>
        <v>C</v>
      </c>
      <c r="K85" s="30" t="str">
        <f>'P08'!$D76</f>
        <v>C</v>
      </c>
      <c r="L85" s="30" t="str">
        <f>'P09'!$D76</f>
        <v>C</v>
      </c>
      <c r="M85" s="30" t="str">
        <f>'P10'!$D76</f>
        <v>C</v>
      </c>
      <c r="N85" s="30" t="str">
        <f>'P11'!$D76</f>
        <v>C</v>
      </c>
      <c r="O85" s="30" t="str">
        <f>'P12'!$D76</f>
        <v>C</v>
      </c>
      <c r="P85" s="30" t="str">
        <f>'P13'!$D76</f>
        <v>C</v>
      </c>
      <c r="Q85" s="30" t="str">
        <f>'P14'!$D76</f>
        <v>C</v>
      </c>
      <c r="R85" s="30" t="str">
        <f>'P15'!$D76</f>
        <v>C</v>
      </c>
      <c r="S85" s="33">
        <f t="shared" si="30"/>
        <v>15</v>
      </c>
      <c r="T85" s="33">
        <f t="shared" si="31"/>
        <v>0</v>
      </c>
      <c r="U85" s="33">
        <f t="shared" si="32"/>
        <v>0</v>
      </c>
      <c r="V85" s="33">
        <f t="shared" si="33"/>
        <v>0</v>
      </c>
      <c r="W85" s="30" t="str">
        <f t="shared" si="34"/>
        <v>C</v>
      </c>
      <c r="X85">
        <v>11</v>
      </c>
      <c r="Y85" s="30" t="str">
        <f>Critères!$B75</f>
        <v>11.3</v>
      </c>
      <c r="Z85" s="30" t="str">
        <f>Critères!$A73</f>
        <v>FORMULAIRES</v>
      </c>
      <c r="AA85" s="30" t="str">
        <f>'P01'!$E76</f>
        <v>N</v>
      </c>
      <c r="AB85" s="30" t="str">
        <f>'P02'!$E76</f>
        <v>N</v>
      </c>
      <c r="AC85" s="30" t="str">
        <f>'P03'!$E76</f>
        <v>N</v>
      </c>
      <c r="AD85" s="30" t="str">
        <f>'P04'!$E76</f>
        <v>N</v>
      </c>
      <c r="AE85" s="30" t="str">
        <f>'P05'!$E76</f>
        <v>N</v>
      </c>
      <c r="AF85" s="30" t="str">
        <f>'P06'!$E76</f>
        <v>N</v>
      </c>
      <c r="AG85" s="30" t="str">
        <f>'P07'!$E76</f>
        <v>N</v>
      </c>
      <c r="AH85" s="30" t="str">
        <f>'P08'!$E76</f>
        <v>N</v>
      </c>
      <c r="AI85" s="30" t="str">
        <f>'P09'!$E76</f>
        <v>N</v>
      </c>
      <c r="AJ85" s="30" t="str">
        <f>'P10'!$E76</f>
        <v>N</v>
      </c>
      <c r="AK85" s="30" t="str">
        <f>'P11'!$E76</f>
        <v>N</v>
      </c>
      <c r="AL85" s="30" t="str">
        <f>'P12'!$E76</f>
        <v>N</v>
      </c>
      <c r="AM85" s="30" t="str">
        <f>'P13'!$E76</f>
        <v>N</v>
      </c>
      <c r="AN85" s="30" t="str">
        <f>'P14'!$E76</f>
        <v>N</v>
      </c>
      <c r="AO85" s="30" t="str">
        <f>'P15'!$E76</f>
        <v>N</v>
      </c>
      <c r="AP85" s="33">
        <f t="shared" si="35"/>
        <v>0</v>
      </c>
    </row>
    <row r="86" spans="1:42">
      <c r="A86">
        <v>11</v>
      </c>
      <c r="B86" s="30" t="str">
        <f>Critères!$B76</f>
        <v>11.4</v>
      </c>
      <c r="C86" s="30" t="str">
        <f>Critères!$A73</f>
        <v>FORMULAIRES</v>
      </c>
      <c r="D86" s="30" t="str">
        <f>'P01'!$D77</f>
        <v>C</v>
      </c>
      <c r="E86" s="30" t="str">
        <f>'P02'!$D77</f>
        <v>C</v>
      </c>
      <c r="F86" s="30" t="str">
        <f>'P03'!$D77</f>
        <v>C</v>
      </c>
      <c r="G86" s="30" t="str">
        <f>'P04'!$D77</f>
        <v>C</v>
      </c>
      <c r="H86" s="30" t="str">
        <f>'P05'!$D77</f>
        <v>C</v>
      </c>
      <c r="I86" s="30" t="str">
        <f>'P06'!$D77</f>
        <v>C</v>
      </c>
      <c r="J86" s="30" t="str">
        <f>'P07'!$D77</f>
        <v>C</v>
      </c>
      <c r="K86" s="30" t="str">
        <f>'P08'!$D77</f>
        <v>C</v>
      </c>
      <c r="L86" s="30" t="str">
        <f>'P09'!$D77</f>
        <v>C</v>
      </c>
      <c r="M86" s="30" t="str">
        <f>'P10'!$D77</f>
        <v>C</v>
      </c>
      <c r="N86" s="30" t="str">
        <f>'P11'!$D77</f>
        <v>NA</v>
      </c>
      <c r="O86" s="30" t="str">
        <f>'P12'!$D77</f>
        <v>C</v>
      </c>
      <c r="P86" s="30" t="str">
        <f>'P13'!$D77</f>
        <v>C</v>
      </c>
      <c r="Q86" s="30" t="str">
        <f>'P14'!$D77</f>
        <v>C</v>
      </c>
      <c r="R86" s="30" t="str">
        <f>'P15'!$D77</f>
        <v>C</v>
      </c>
      <c r="S86" s="33">
        <f t="shared" si="30"/>
        <v>14</v>
      </c>
      <c r="T86" s="33">
        <f t="shared" si="31"/>
        <v>0</v>
      </c>
      <c r="U86" s="33">
        <f t="shared" si="32"/>
        <v>1</v>
      </c>
      <c r="V86" s="33">
        <f t="shared" si="33"/>
        <v>0</v>
      </c>
      <c r="W86" s="30" t="str">
        <f t="shared" si="34"/>
        <v>C</v>
      </c>
      <c r="X86">
        <v>11</v>
      </c>
      <c r="Y86" s="30" t="str">
        <f>Critères!$B76</f>
        <v>11.4</v>
      </c>
      <c r="Z86" s="30" t="str">
        <f>Critères!$A73</f>
        <v>FORMULAIRES</v>
      </c>
      <c r="AA86" s="30" t="str">
        <f>'P01'!$E77</f>
        <v>N</v>
      </c>
      <c r="AB86" s="30" t="str">
        <f>'P02'!$E77</f>
        <v>N</v>
      </c>
      <c r="AC86" s="30" t="str">
        <f>'P03'!$E77</f>
        <v>N</v>
      </c>
      <c r="AD86" s="30" t="str">
        <f>'P04'!$E77</f>
        <v>N</v>
      </c>
      <c r="AE86" s="30" t="str">
        <f>'P05'!$E77</f>
        <v>N</v>
      </c>
      <c r="AF86" s="30" t="str">
        <f>'P06'!$E77</f>
        <v>N</v>
      </c>
      <c r="AG86" s="30" t="str">
        <f>'P07'!$E77</f>
        <v>N</v>
      </c>
      <c r="AH86" s="30" t="str">
        <f>'P08'!$E77</f>
        <v>N</v>
      </c>
      <c r="AI86" s="30" t="str">
        <f>'P09'!$E77</f>
        <v>N</v>
      </c>
      <c r="AJ86" s="30" t="str">
        <f>'P10'!$E77</f>
        <v>N</v>
      </c>
      <c r="AK86" s="30" t="str">
        <f>'P11'!$E77</f>
        <v>N</v>
      </c>
      <c r="AL86" s="30" t="str">
        <f>'P12'!$E77</f>
        <v>N</v>
      </c>
      <c r="AM86" s="30" t="str">
        <f>'P13'!$E77</f>
        <v>N</v>
      </c>
      <c r="AN86" s="30" t="str">
        <f>'P14'!$E77</f>
        <v>N</v>
      </c>
      <c r="AO86" s="30" t="str">
        <f>'P15'!$E77</f>
        <v>N</v>
      </c>
      <c r="AP86" s="33">
        <f t="shared" si="35"/>
        <v>0</v>
      </c>
    </row>
    <row r="87" spans="1:42">
      <c r="A87">
        <v>11</v>
      </c>
      <c r="B87" s="30" t="str">
        <f>Critères!$B77</f>
        <v>11.5</v>
      </c>
      <c r="C87" s="30" t="str">
        <f>Critères!$A73</f>
        <v>FORMULAIRES</v>
      </c>
      <c r="D87" s="30" t="str">
        <f>'P01'!$D78</f>
        <v>NA</v>
      </c>
      <c r="E87" s="30" t="str">
        <f>'P02'!$D78</f>
        <v>NA</v>
      </c>
      <c r="F87" s="30" t="str">
        <f>'P03'!$D78</f>
        <v>NA</v>
      </c>
      <c r="G87" s="30" t="str">
        <f>'P04'!$D78</f>
        <v>NA</v>
      </c>
      <c r="H87" s="30" t="str">
        <f>'P05'!$D78</f>
        <v>C</v>
      </c>
      <c r="I87" s="30" t="str">
        <f>'P06'!$D78</f>
        <v>NA</v>
      </c>
      <c r="J87" s="30" t="str">
        <f>'P07'!$D78</f>
        <v>NA</v>
      </c>
      <c r="K87" s="30" t="str">
        <f>'P08'!$D78</f>
        <v>NA</v>
      </c>
      <c r="L87" s="30" t="str">
        <f>'P09'!$D78</f>
        <v>NA</v>
      </c>
      <c r="M87" s="30" t="str">
        <f>'P10'!$D78</f>
        <v>NA</v>
      </c>
      <c r="N87" s="30" t="str">
        <f>'P11'!$D78</f>
        <v>NA</v>
      </c>
      <c r="O87" s="30" t="str">
        <f>'P12'!$D78</f>
        <v>NA</v>
      </c>
      <c r="P87" s="30" t="str">
        <f>'P13'!$D78</f>
        <v>NA</v>
      </c>
      <c r="Q87" s="30" t="str">
        <f>'P14'!$D78</f>
        <v>NA</v>
      </c>
      <c r="R87" s="30" t="str">
        <f>'P15'!$D78</f>
        <v>NA</v>
      </c>
      <c r="S87" s="33">
        <f t="shared" si="30"/>
        <v>1</v>
      </c>
      <c r="T87" s="33">
        <f t="shared" si="31"/>
        <v>0</v>
      </c>
      <c r="U87" s="33">
        <f t="shared" si="32"/>
        <v>14</v>
      </c>
      <c r="V87" s="33">
        <f t="shared" si="33"/>
        <v>0</v>
      </c>
      <c r="W87" s="30" t="str">
        <f t="shared" si="34"/>
        <v>C</v>
      </c>
      <c r="X87">
        <v>11</v>
      </c>
      <c r="Y87" s="30" t="str">
        <f>Critères!$B77</f>
        <v>11.5</v>
      </c>
      <c r="Z87" s="30" t="str">
        <f>Critères!$A73</f>
        <v>FORMULAIRES</v>
      </c>
      <c r="AA87" s="30" t="str">
        <f>'P01'!$E78</f>
        <v>N</v>
      </c>
      <c r="AB87" s="30" t="str">
        <f>'P02'!$E78</f>
        <v>N</v>
      </c>
      <c r="AC87" s="30" t="str">
        <f>'P03'!$E78</f>
        <v>N</v>
      </c>
      <c r="AD87" s="30" t="str">
        <f>'P04'!$E78</f>
        <v>N</v>
      </c>
      <c r="AE87" s="30" t="str">
        <f>'P05'!$E78</f>
        <v>N</v>
      </c>
      <c r="AF87" s="30" t="str">
        <f>'P06'!$E78</f>
        <v>N</v>
      </c>
      <c r="AG87" s="30" t="str">
        <f>'P07'!$E78</f>
        <v>N</v>
      </c>
      <c r="AH87" s="30" t="str">
        <f>'P08'!$E78</f>
        <v>N</v>
      </c>
      <c r="AI87" s="30" t="str">
        <f>'P09'!$E78</f>
        <v>NA</v>
      </c>
      <c r="AJ87" s="30" t="str">
        <f>'P10'!$E78</f>
        <v>N</v>
      </c>
      <c r="AK87" s="30" t="str">
        <f>'P11'!$E78</f>
        <v>N</v>
      </c>
      <c r="AL87" s="30" t="str">
        <f>'P12'!$E78</f>
        <v>N</v>
      </c>
      <c r="AM87" s="30" t="str">
        <f>'P13'!$E78</f>
        <v>N</v>
      </c>
      <c r="AN87" s="30" t="str">
        <f>'P14'!$E78</f>
        <v>N</v>
      </c>
      <c r="AO87" s="30" t="str">
        <f>'P15'!$E78</f>
        <v>N</v>
      </c>
      <c r="AP87" s="33">
        <f t="shared" si="35"/>
        <v>0</v>
      </c>
    </row>
    <row r="88" spans="1:42">
      <c r="A88">
        <v>11</v>
      </c>
      <c r="B88" s="30" t="str">
        <f>Critères!$B78</f>
        <v>11.6</v>
      </c>
      <c r="C88" s="30" t="str">
        <f>Critères!$A73</f>
        <v>FORMULAIRES</v>
      </c>
      <c r="D88" s="30" t="str">
        <f>'P01'!$D79</f>
        <v>NA</v>
      </c>
      <c r="E88" s="30" t="str">
        <f>'P02'!$D79</f>
        <v>NA</v>
      </c>
      <c r="F88" s="30" t="str">
        <f>'P03'!$D79</f>
        <v>NA</v>
      </c>
      <c r="G88" s="30" t="str">
        <f>'P04'!$D79</f>
        <v>NA</v>
      </c>
      <c r="H88" s="30" t="str">
        <f>'P05'!$D79</f>
        <v>C</v>
      </c>
      <c r="I88" s="30" t="str">
        <f>'P06'!$D79</f>
        <v>NA</v>
      </c>
      <c r="J88" s="30" t="str">
        <f>'P07'!$D79</f>
        <v>NA</v>
      </c>
      <c r="K88" s="30" t="str">
        <f>'P08'!$D79</f>
        <v>NA</v>
      </c>
      <c r="L88" s="30" t="str">
        <f>'P09'!$D79</f>
        <v>NA</v>
      </c>
      <c r="M88" s="30" t="str">
        <f>'P10'!$D79</f>
        <v>NA</v>
      </c>
      <c r="N88" s="30" t="str">
        <f>'P11'!$D79</f>
        <v>NA</v>
      </c>
      <c r="O88" s="30" t="str">
        <f>'P12'!$D79</f>
        <v>NA</v>
      </c>
      <c r="P88" s="30" t="str">
        <f>'P13'!$D79</f>
        <v>NA</v>
      </c>
      <c r="Q88" s="30" t="str">
        <f>'P14'!$D79</f>
        <v>NA</v>
      </c>
      <c r="R88" s="30" t="str">
        <f>'P15'!$D79</f>
        <v>NA</v>
      </c>
      <c r="S88" s="33">
        <f t="shared" si="30"/>
        <v>1</v>
      </c>
      <c r="T88" s="33">
        <f t="shared" si="31"/>
        <v>0</v>
      </c>
      <c r="U88" s="33">
        <f t="shared" si="32"/>
        <v>14</v>
      </c>
      <c r="V88" s="33">
        <f t="shared" si="33"/>
        <v>0</v>
      </c>
      <c r="W88" s="30" t="str">
        <f t="shared" si="34"/>
        <v>C</v>
      </c>
      <c r="X88">
        <v>11</v>
      </c>
      <c r="Y88" s="30" t="str">
        <f>Critères!$B78</f>
        <v>11.6</v>
      </c>
      <c r="Z88" s="30" t="str">
        <f>Critères!$A73</f>
        <v>FORMULAIRES</v>
      </c>
      <c r="AA88" s="30" t="str">
        <f>'P01'!$E79</f>
        <v>N</v>
      </c>
      <c r="AB88" s="30" t="str">
        <f>'P02'!$E79</f>
        <v>N</v>
      </c>
      <c r="AC88" s="30" t="str">
        <f>'P03'!$E79</f>
        <v>N</v>
      </c>
      <c r="AD88" s="30" t="str">
        <f>'P04'!$E79</f>
        <v>N</v>
      </c>
      <c r="AE88" s="30" t="str">
        <f>'P05'!$E79</f>
        <v>N</v>
      </c>
      <c r="AF88" s="30" t="str">
        <f>'P06'!$E79</f>
        <v>N</v>
      </c>
      <c r="AG88" s="30" t="str">
        <f>'P07'!$E79</f>
        <v>N</v>
      </c>
      <c r="AH88" s="30" t="str">
        <f>'P08'!$E79</f>
        <v>N</v>
      </c>
      <c r="AI88" s="30" t="str">
        <f>'P09'!$E79</f>
        <v>N</v>
      </c>
      <c r="AJ88" s="30" t="str">
        <f>'P10'!$E79</f>
        <v>N</v>
      </c>
      <c r="AK88" s="30" t="str">
        <f>'P11'!$E79</f>
        <v>N</v>
      </c>
      <c r="AL88" s="30" t="str">
        <f>'P12'!$E79</f>
        <v>N</v>
      </c>
      <c r="AM88" s="30" t="str">
        <f>'P13'!$E79</f>
        <v>N</v>
      </c>
      <c r="AN88" s="30" t="str">
        <f>'P14'!$E79</f>
        <v>N</v>
      </c>
      <c r="AO88" s="30" t="str">
        <f>'P15'!$E79</f>
        <v>N</v>
      </c>
      <c r="AP88" s="33">
        <f t="shared" si="35"/>
        <v>0</v>
      </c>
    </row>
    <row r="89" spans="1:42">
      <c r="A89">
        <v>11</v>
      </c>
      <c r="B89" s="30" t="str">
        <f>Critères!$B79</f>
        <v>11.7</v>
      </c>
      <c r="C89" s="30" t="str">
        <f>Critères!$A73</f>
        <v>FORMULAIRES</v>
      </c>
      <c r="D89" s="30" t="str">
        <f>'P01'!$D80</f>
        <v>NA</v>
      </c>
      <c r="E89" s="30" t="str">
        <f>'P02'!$D80</f>
        <v>NA</v>
      </c>
      <c r="F89" s="30" t="str">
        <f>'P03'!$D80</f>
        <v>NA</v>
      </c>
      <c r="G89" s="30" t="str">
        <f>'P04'!$D80</f>
        <v>NA</v>
      </c>
      <c r="H89" s="30" t="str">
        <f>'P05'!$D80</f>
        <v>C</v>
      </c>
      <c r="I89" s="30" t="str">
        <f>'P06'!$D80</f>
        <v>NA</v>
      </c>
      <c r="J89" s="30" t="str">
        <f>'P07'!$D80</f>
        <v>NA</v>
      </c>
      <c r="K89" s="30" t="str">
        <f>'P08'!$D80</f>
        <v>NA</v>
      </c>
      <c r="L89" s="30" t="str">
        <f>'P09'!$D80</f>
        <v>NA</v>
      </c>
      <c r="M89" s="30" t="str">
        <f>'P10'!$D80</f>
        <v>NA</v>
      </c>
      <c r="N89" s="30" t="str">
        <f>'P11'!$D80</f>
        <v>NA</v>
      </c>
      <c r="O89" s="30" t="str">
        <f>'P12'!$D80</f>
        <v>NA</v>
      </c>
      <c r="P89" s="30" t="str">
        <f>'P13'!$D80</f>
        <v>NA</v>
      </c>
      <c r="Q89" s="30" t="str">
        <f>'P14'!$D80</f>
        <v>NA</v>
      </c>
      <c r="R89" s="30" t="str">
        <f>'P15'!$D80</f>
        <v>NA</v>
      </c>
      <c r="S89" s="33">
        <f t="shared" si="30"/>
        <v>1</v>
      </c>
      <c r="T89" s="33">
        <f t="shared" si="31"/>
        <v>0</v>
      </c>
      <c r="U89" s="33">
        <f t="shared" si="32"/>
        <v>14</v>
      </c>
      <c r="V89" s="33">
        <f t="shared" si="33"/>
        <v>0</v>
      </c>
      <c r="W89" s="30" t="str">
        <f t="shared" si="34"/>
        <v>C</v>
      </c>
      <c r="X89">
        <v>11</v>
      </c>
      <c r="Y89" s="30" t="str">
        <f>Critères!$B79</f>
        <v>11.7</v>
      </c>
      <c r="Z89" s="30" t="str">
        <f>Critères!$A73</f>
        <v>FORMULAIRES</v>
      </c>
      <c r="AA89" s="30" t="str">
        <f>'P01'!$E80</f>
        <v>N</v>
      </c>
      <c r="AB89" s="30" t="str">
        <f>'P02'!$E80</f>
        <v>N</v>
      </c>
      <c r="AC89" s="30" t="str">
        <f>'P03'!$E80</f>
        <v>N</v>
      </c>
      <c r="AD89" s="30" t="str">
        <f>'P04'!$E80</f>
        <v>N</v>
      </c>
      <c r="AE89" s="30" t="str">
        <f>'P05'!$E80</f>
        <v>N</v>
      </c>
      <c r="AF89" s="30" t="str">
        <f>'P06'!$E80</f>
        <v>N</v>
      </c>
      <c r="AG89" s="30" t="str">
        <f>'P07'!$E80</f>
        <v>N</v>
      </c>
      <c r="AH89" s="30" t="str">
        <f>'P08'!$E80</f>
        <v>N</v>
      </c>
      <c r="AI89" s="30" t="str">
        <f>'P09'!$E80</f>
        <v>N</v>
      </c>
      <c r="AJ89" s="30" t="str">
        <f>'P10'!$E80</f>
        <v>N</v>
      </c>
      <c r="AK89" s="30" t="str">
        <f>'P11'!$E80</f>
        <v>N</v>
      </c>
      <c r="AL89" s="30" t="str">
        <f>'P12'!$E80</f>
        <v>N</v>
      </c>
      <c r="AM89" s="30" t="str">
        <f>'P13'!$E80</f>
        <v>N</v>
      </c>
      <c r="AN89" s="30" t="str">
        <f>'P14'!$E80</f>
        <v>N</v>
      </c>
      <c r="AO89" s="30" t="str">
        <f>'P15'!$E80</f>
        <v>N</v>
      </c>
      <c r="AP89" s="33">
        <f t="shared" si="35"/>
        <v>0</v>
      </c>
    </row>
    <row r="90" spans="1:42">
      <c r="A90">
        <v>11</v>
      </c>
      <c r="B90" s="30" t="str">
        <f>Critères!$B80</f>
        <v>11.8</v>
      </c>
      <c r="C90" s="30" t="str">
        <f>Critères!$A73</f>
        <v>FORMULAIRES</v>
      </c>
      <c r="D90" s="30" t="str">
        <f>'P01'!$D81</f>
        <v>NA</v>
      </c>
      <c r="E90" s="30" t="str">
        <f>'P02'!$D81</f>
        <v>NA</v>
      </c>
      <c r="F90" s="30" t="str">
        <f>'P03'!$D81</f>
        <v>NA</v>
      </c>
      <c r="G90" s="30" t="str">
        <f>'P04'!$D81</f>
        <v>NA</v>
      </c>
      <c r="H90" s="30" t="str">
        <f>'P05'!$D81</f>
        <v>C</v>
      </c>
      <c r="I90" s="30" t="str">
        <f>'P06'!$D81</f>
        <v>NA</v>
      </c>
      <c r="J90" s="30" t="str">
        <f>'P07'!$D81</f>
        <v>C</v>
      </c>
      <c r="K90" s="30" t="str">
        <f>'P08'!$D81</f>
        <v>NA</v>
      </c>
      <c r="L90" s="30" t="str">
        <f>'P09'!$D81</f>
        <v>NA</v>
      </c>
      <c r="M90" s="30" t="str">
        <f>'P10'!$D81</f>
        <v>NA</v>
      </c>
      <c r="N90" s="30" t="str">
        <f>'P11'!$D81</f>
        <v>C</v>
      </c>
      <c r="O90" s="30" t="str">
        <f>'P12'!$D81</f>
        <v>NA</v>
      </c>
      <c r="P90" s="30" t="str">
        <f>'P13'!$D81</f>
        <v>NA</v>
      </c>
      <c r="Q90" s="30" t="str">
        <f>'P14'!$D81</f>
        <v>NA</v>
      </c>
      <c r="R90" s="30" t="str">
        <f>'P15'!$D81</f>
        <v>NA</v>
      </c>
      <c r="S90" s="33">
        <f t="shared" si="30"/>
        <v>3</v>
      </c>
      <c r="T90" s="33">
        <f t="shared" si="31"/>
        <v>0</v>
      </c>
      <c r="U90" s="33">
        <f t="shared" si="32"/>
        <v>12</v>
      </c>
      <c r="V90" s="33">
        <f t="shared" si="33"/>
        <v>0</v>
      </c>
      <c r="W90" s="30" t="str">
        <f t="shared" si="34"/>
        <v>C</v>
      </c>
      <c r="X90">
        <v>11</v>
      </c>
      <c r="Y90" s="30" t="str">
        <f>Critères!$B80</f>
        <v>11.8</v>
      </c>
      <c r="Z90" s="30" t="str">
        <f>Critères!$A73</f>
        <v>FORMULAIRES</v>
      </c>
      <c r="AA90" s="30" t="str">
        <f>'P01'!$E81</f>
        <v>N</v>
      </c>
      <c r="AB90" s="30" t="str">
        <f>'P02'!$E81</f>
        <v>N</v>
      </c>
      <c r="AC90" s="30" t="str">
        <f>'P03'!$E81</f>
        <v>N</v>
      </c>
      <c r="AD90" s="30" t="str">
        <f>'P04'!$E81</f>
        <v>N</v>
      </c>
      <c r="AE90" s="30" t="str">
        <f>'P05'!$E81</f>
        <v>N</v>
      </c>
      <c r="AF90" s="30" t="str">
        <f>'P06'!$E81</f>
        <v>N</v>
      </c>
      <c r="AG90" s="30" t="str">
        <f>'P07'!$E81</f>
        <v>N</v>
      </c>
      <c r="AH90" s="30" t="str">
        <f>'P08'!$E81</f>
        <v>N</v>
      </c>
      <c r="AI90" s="30" t="str">
        <f>'P09'!$E81</f>
        <v>N</v>
      </c>
      <c r="AJ90" s="30" t="str">
        <f>'P10'!$E81</f>
        <v>N</v>
      </c>
      <c r="AK90" s="30" t="str">
        <f>'P11'!$E81</f>
        <v>N</v>
      </c>
      <c r="AL90" s="30" t="str">
        <f>'P12'!$E81</f>
        <v>N</v>
      </c>
      <c r="AM90" s="30" t="str">
        <f>'P13'!$E81</f>
        <v>N</v>
      </c>
      <c r="AN90" s="30" t="str">
        <f>'P14'!$E81</f>
        <v>N</v>
      </c>
      <c r="AO90" s="30" t="str">
        <f>'P15'!$E81</f>
        <v>N</v>
      </c>
      <c r="AP90" s="33">
        <f t="shared" si="35"/>
        <v>0</v>
      </c>
    </row>
    <row r="91" spans="1:42">
      <c r="A91">
        <v>11</v>
      </c>
      <c r="B91" s="30" t="str">
        <f>Critères!$B81</f>
        <v>11.9</v>
      </c>
      <c r="C91" s="30" t="str">
        <f>Critères!$A73</f>
        <v>FORMULAIRES</v>
      </c>
      <c r="D91" s="30" t="str">
        <f>'P01'!$D82</f>
        <v>C</v>
      </c>
      <c r="E91" s="30" t="str">
        <f>'P02'!$D82</f>
        <v>C</v>
      </c>
      <c r="F91" s="30" t="str">
        <f>'P03'!$D82</f>
        <v>C</v>
      </c>
      <c r="G91" s="30" t="str">
        <f>'P04'!$D82</f>
        <v>C</v>
      </c>
      <c r="H91" s="30" t="str">
        <f>'P05'!$D82</f>
        <v>C</v>
      </c>
      <c r="I91" s="30" t="str">
        <f>'P06'!$D82</f>
        <v>C</v>
      </c>
      <c r="J91" s="30" t="str">
        <f>'P07'!$D82</f>
        <v>NC</v>
      </c>
      <c r="K91" s="30" t="str">
        <f>'P08'!$D82</f>
        <v>C</v>
      </c>
      <c r="L91" s="30" t="str">
        <f>'P09'!$D82</f>
        <v>C</v>
      </c>
      <c r="M91" s="30" t="str">
        <f>'P10'!$D82</f>
        <v>C</v>
      </c>
      <c r="N91" s="30" t="str">
        <f>'P11'!$D82</f>
        <v>C</v>
      </c>
      <c r="O91" s="30" t="str">
        <f>'P12'!$D82</f>
        <v>C</v>
      </c>
      <c r="P91" s="30" t="str">
        <f>'P13'!$D82</f>
        <v>C</v>
      </c>
      <c r="Q91" s="30" t="str">
        <f>'P14'!$D82</f>
        <v>C</v>
      </c>
      <c r="R91" s="30" t="str">
        <f>'P15'!$D82</f>
        <v>C</v>
      </c>
      <c r="S91" s="33">
        <f t="shared" si="30"/>
        <v>14</v>
      </c>
      <c r="T91" s="33">
        <f t="shared" si="31"/>
        <v>1</v>
      </c>
      <c r="U91" s="33">
        <f t="shared" si="32"/>
        <v>0</v>
      </c>
      <c r="V91" s="33">
        <f t="shared" si="33"/>
        <v>0</v>
      </c>
      <c r="W91" s="30" t="str">
        <f t="shared" si="34"/>
        <v>NC</v>
      </c>
      <c r="X91">
        <v>11</v>
      </c>
      <c r="Y91" s="30" t="str">
        <f>Critères!$B81</f>
        <v>11.9</v>
      </c>
      <c r="Z91" s="30" t="str">
        <f>Critères!$A73</f>
        <v>FORMULAIRES</v>
      </c>
      <c r="AA91" s="30" t="str">
        <f>'P01'!$E82</f>
        <v>N</v>
      </c>
      <c r="AB91" s="30" t="str">
        <f>'P02'!$E82</f>
        <v>N</v>
      </c>
      <c r="AC91" s="30" t="str">
        <f>'P03'!$E82</f>
        <v>N</v>
      </c>
      <c r="AD91" s="30" t="str">
        <f>'P04'!$E82</f>
        <v>N</v>
      </c>
      <c r="AE91" s="30" t="str">
        <f>'P05'!$E82</f>
        <v>N</v>
      </c>
      <c r="AF91" s="30" t="str">
        <f>'P06'!$E82</f>
        <v>N</v>
      </c>
      <c r="AG91" s="30" t="str">
        <f>'P07'!$E82</f>
        <v>N</v>
      </c>
      <c r="AH91" s="30" t="str">
        <f>'P08'!$E82</f>
        <v>N</v>
      </c>
      <c r="AI91" s="30" t="str">
        <f>'P09'!$E82</f>
        <v>N</v>
      </c>
      <c r="AJ91" s="30" t="str">
        <f>'P10'!$E82</f>
        <v>N</v>
      </c>
      <c r="AK91" s="30" t="str">
        <f>'P11'!$E82</f>
        <v>N</v>
      </c>
      <c r="AL91" s="30" t="str">
        <f>'P12'!$E82</f>
        <v>N</v>
      </c>
      <c r="AM91" s="30" t="str">
        <f>'P13'!$E82</f>
        <v>N</v>
      </c>
      <c r="AN91" s="30" t="str">
        <f>'P14'!$E82</f>
        <v>N</v>
      </c>
      <c r="AO91" s="30" t="str">
        <f>'P15'!$E82</f>
        <v>N</v>
      </c>
      <c r="AP91" s="33">
        <f t="shared" si="35"/>
        <v>0</v>
      </c>
    </row>
    <row r="92" spans="1:42">
      <c r="A92">
        <v>11</v>
      </c>
      <c r="B92" s="30" t="str">
        <f>Critères!$B82</f>
        <v>11.10</v>
      </c>
      <c r="C92" s="30" t="str">
        <f>Critères!$A73</f>
        <v>FORMULAIRES</v>
      </c>
      <c r="D92" s="30" t="str">
        <f>'P01'!$D83</f>
        <v>C</v>
      </c>
      <c r="E92" s="30" t="str">
        <f>'P02'!$D83</f>
        <v>C</v>
      </c>
      <c r="F92" s="30" t="str">
        <f>'P03'!$D83</f>
        <v>C</v>
      </c>
      <c r="G92" s="30" t="str">
        <f>'P04'!$D83</f>
        <v>C</v>
      </c>
      <c r="H92" s="30" t="str">
        <f>'P05'!$D83</f>
        <v>C</v>
      </c>
      <c r="I92" s="30" t="str">
        <f>'P06'!$D83</f>
        <v>C</v>
      </c>
      <c r="J92" s="30" t="str">
        <f>'P07'!$D83</f>
        <v>C</v>
      </c>
      <c r="K92" s="30" t="str">
        <f>'P08'!$D83</f>
        <v>C</v>
      </c>
      <c r="L92" s="30" t="str">
        <f>'P09'!$D83</f>
        <v>C</v>
      </c>
      <c r="M92" s="30" t="str">
        <f>'P10'!$D83</f>
        <v>C</v>
      </c>
      <c r="N92" s="30" t="str">
        <f>'P11'!$D83</f>
        <v>C</v>
      </c>
      <c r="O92" s="30" t="str">
        <f>'P12'!$D83</f>
        <v>C</v>
      </c>
      <c r="P92" s="30" t="str">
        <f>'P13'!$D83</f>
        <v>C</v>
      </c>
      <c r="Q92" s="30" t="str">
        <f>'P14'!$D83</f>
        <v>C</v>
      </c>
      <c r="R92" s="30" t="str">
        <f>'P15'!$D83</f>
        <v>C</v>
      </c>
      <c r="S92" s="33">
        <f t="shared" si="30"/>
        <v>15</v>
      </c>
      <c r="T92" s="33">
        <f t="shared" si="31"/>
        <v>0</v>
      </c>
      <c r="U92" s="33">
        <f t="shared" si="32"/>
        <v>0</v>
      </c>
      <c r="V92" s="33">
        <f t="shared" si="33"/>
        <v>0</v>
      </c>
      <c r="W92" s="30" t="str">
        <f t="shared" si="34"/>
        <v>C</v>
      </c>
      <c r="X92">
        <v>11</v>
      </c>
      <c r="Y92" s="30" t="str">
        <f>Critères!$B82</f>
        <v>11.10</v>
      </c>
      <c r="Z92" s="30" t="str">
        <f>Critères!$A73</f>
        <v>FORMULAIRES</v>
      </c>
      <c r="AA92" s="30" t="str">
        <f>'P01'!$E83</f>
        <v>N</v>
      </c>
      <c r="AB92" s="30" t="str">
        <f>'P02'!$E83</f>
        <v>N</v>
      </c>
      <c r="AC92" s="30" t="str">
        <f>'P03'!$E83</f>
        <v>N</v>
      </c>
      <c r="AD92" s="30" t="str">
        <f>'P04'!$E83</f>
        <v>N</v>
      </c>
      <c r="AE92" s="30" t="str">
        <f>'P05'!$E83</f>
        <v>N</v>
      </c>
      <c r="AF92" s="30" t="str">
        <f>'P06'!$E83</f>
        <v>N</v>
      </c>
      <c r="AG92" s="30" t="str">
        <f>'P07'!$E83</f>
        <v>N</v>
      </c>
      <c r="AH92" s="30" t="str">
        <f>'P08'!$E83</f>
        <v>N</v>
      </c>
      <c r="AI92" s="30" t="str">
        <f>'P09'!$E83</f>
        <v>N</v>
      </c>
      <c r="AJ92" s="30" t="str">
        <f>'P10'!$E83</f>
        <v>N</v>
      </c>
      <c r="AK92" s="30" t="str">
        <f>'P11'!$E83</f>
        <v>N</v>
      </c>
      <c r="AL92" s="30" t="str">
        <f>'P12'!$E83</f>
        <v>N</v>
      </c>
      <c r="AM92" s="30" t="str">
        <f>'P13'!$E83</f>
        <v>N</v>
      </c>
      <c r="AN92" s="30" t="str">
        <f>'P14'!$E83</f>
        <v>N</v>
      </c>
      <c r="AO92" s="30" t="str">
        <f>'P15'!$E83</f>
        <v>N</v>
      </c>
      <c r="AP92" s="33">
        <f t="shared" si="35"/>
        <v>0</v>
      </c>
    </row>
    <row r="93" spans="1:42">
      <c r="A93">
        <v>11</v>
      </c>
      <c r="B93" s="30" t="str">
        <f>Critères!$B83</f>
        <v>11.11</v>
      </c>
      <c r="C93" s="30" t="str">
        <f>Critères!$A73</f>
        <v>FORMULAIRES</v>
      </c>
      <c r="D93" s="30" t="str">
        <f>'P01'!$D84</f>
        <v>C</v>
      </c>
      <c r="E93" s="30" t="str">
        <f>'P02'!$D84</f>
        <v>C</v>
      </c>
      <c r="F93" s="30" t="str">
        <f>'P03'!$D84</f>
        <v>C</v>
      </c>
      <c r="G93" s="30" t="str">
        <f>'P04'!$D84</f>
        <v>C</v>
      </c>
      <c r="H93" s="30" t="str">
        <f>'P05'!$D84</f>
        <v>C</v>
      </c>
      <c r="I93" s="30" t="str">
        <f>'P06'!$D84</f>
        <v>C</v>
      </c>
      <c r="J93" s="30" t="str">
        <f>'P07'!$D84</f>
        <v>C</v>
      </c>
      <c r="K93" s="30" t="str">
        <f>'P08'!$D84</f>
        <v>C</v>
      </c>
      <c r="L93" s="30" t="str">
        <f>'P09'!$D84</f>
        <v>C</v>
      </c>
      <c r="M93" s="30" t="str">
        <f>'P10'!$D84</f>
        <v>C</v>
      </c>
      <c r="N93" s="30" t="str">
        <f>'P11'!$D84</f>
        <v>NA</v>
      </c>
      <c r="O93" s="30" t="str">
        <f>'P12'!$D84</f>
        <v>C</v>
      </c>
      <c r="P93" s="30" t="str">
        <f>'P13'!$D84</f>
        <v>C</v>
      </c>
      <c r="Q93" s="30" t="str">
        <f>'P14'!$D84</f>
        <v>C</v>
      </c>
      <c r="R93" s="30" t="str">
        <f>'P15'!$D84</f>
        <v>C</v>
      </c>
      <c r="S93" s="33">
        <f t="shared" si="30"/>
        <v>14</v>
      </c>
      <c r="T93" s="33">
        <f t="shared" si="31"/>
        <v>0</v>
      </c>
      <c r="U93" s="33">
        <f t="shared" si="32"/>
        <v>1</v>
      </c>
      <c r="V93" s="33">
        <f t="shared" si="33"/>
        <v>0</v>
      </c>
      <c r="W93" s="30" t="str">
        <f t="shared" si="34"/>
        <v>C</v>
      </c>
      <c r="X93">
        <v>11</v>
      </c>
      <c r="Y93" s="30" t="str">
        <f>Critères!$B83</f>
        <v>11.11</v>
      </c>
      <c r="Z93" s="30" t="str">
        <f>Critères!$A73</f>
        <v>FORMULAIRES</v>
      </c>
      <c r="AA93" s="30" t="str">
        <f>'P01'!$E84</f>
        <v>N</v>
      </c>
      <c r="AB93" s="30" t="str">
        <f>'P02'!$E84</f>
        <v>N</v>
      </c>
      <c r="AC93" s="30" t="str">
        <f>'P03'!$E84</f>
        <v>N</v>
      </c>
      <c r="AD93" s="30" t="str">
        <f>'P04'!$E84</f>
        <v>N</v>
      </c>
      <c r="AE93" s="30" t="str">
        <f>'P05'!$E84</f>
        <v>N</v>
      </c>
      <c r="AF93" s="30" t="str">
        <f>'P06'!$E84</f>
        <v>N</v>
      </c>
      <c r="AG93" s="30" t="str">
        <f>'P07'!$E84</f>
        <v>N</v>
      </c>
      <c r="AH93" s="30" t="str">
        <f>'P08'!$E84</f>
        <v>N</v>
      </c>
      <c r="AI93" s="30" t="str">
        <f>'P09'!$E84</f>
        <v>N</v>
      </c>
      <c r="AJ93" s="30" t="str">
        <f>'P10'!$E84</f>
        <v>N</v>
      </c>
      <c r="AK93" s="30" t="str">
        <f>'P11'!$E84</f>
        <v>N</v>
      </c>
      <c r="AL93" s="30" t="str">
        <f>'P12'!$E84</f>
        <v>N</v>
      </c>
      <c r="AM93" s="30" t="str">
        <f>'P13'!$E84</f>
        <v>N</v>
      </c>
      <c r="AN93" s="30" t="str">
        <f>'P14'!$E84</f>
        <v>N</v>
      </c>
      <c r="AO93" s="30" t="str">
        <f>'P15'!$E84</f>
        <v>N</v>
      </c>
      <c r="AP93" s="33">
        <f t="shared" si="35"/>
        <v>0</v>
      </c>
    </row>
    <row r="94" spans="1:42">
      <c r="A94">
        <v>11</v>
      </c>
      <c r="B94" s="30" t="str">
        <f>Critères!$B84</f>
        <v>11.12</v>
      </c>
      <c r="C94" s="30" t="str">
        <f>Critères!$A73</f>
        <v>FORMULAIRES</v>
      </c>
      <c r="D94" s="30" t="str">
        <f>'P01'!$D85</f>
        <v>NA</v>
      </c>
      <c r="E94" s="30" t="str">
        <f>'P02'!$D85</f>
        <v>NA</v>
      </c>
      <c r="F94" s="30" t="str">
        <f>'P03'!$D85</f>
        <v>NA</v>
      </c>
      <c r="G94" s="30" t="str">
        <f>'P04'!$D85</f>
        <v>NA</v>
      </c>
      <c r="H94" s="30" t="str">
        <f>'P05'!$D85</f>
        <v>NA</v>
      </c>
      <c r="I94" s="30" t="str">
        <f>'P06'!$D85</f>
        <v>NA</v>
      </c>
      <c r="J94" s="30" t="str">
        <f>'P07'!$D85</f>
        <v>NA</v>
      </c>
      <c r="K94" s="30" t="str">
        <f>'P08'!$D85</f>
        <v>NA</v>
      </c>
      <c r="L94" s="30" t="str">
        <f>'P09'!$D85</f>
        <v>NA</v>
      </c>
      <c r="M94" s="30" t="str">
        <f>'P10'!$D85</f>
        <v>NA</v>
      </c>
      <c r="N94" s="30" t="str">
        <f>'P11'!$D85</f>
        <v>C</v>
      </c>
      <c r="O94" s="30" t="str">
        <f>'P12'!$D85</f>
        <v>NA</v>
      </c>
      <c r="P94" s="30" t="str">
        <f>'P13'!$D85</f>
        <v>NA</v>
      </c>
      <c r="Q94" s="30" t="str">
        <f>'P14'!$D85</f>
        <v>NA</v>
      </c>
      <c r="R94" s="30" t="str">
        <f>'P15'!$D85</f>
        <v>NA</v>
      </c>
      <c r="S94" s="33">
        <f t="shared" si="30"/>
        <v>1</v>
      </c>
      <c r="T94" s="33">
        <f t="shared" si="31"/>
        <v>0</v>
      </c>
      <c r="U94" s="33">
        <f t="shared" si="32"/>
        <v>14</v>
      </c>
      <c r="V94" s="33">
        <f t="shared" si="33"/>
        <v>0</v>
      </c>
      <c r="W94" s="30" t="str">
        <f t="shared" si="34"/>
        <v>C</v>
      </c>
      <c r="X94">
        <v>11</v>
      </c>
      <c r="Y94" s="30" t="str">
        <f>Critères!$B84</f>
        <v>11.12</v>
      </c>
      <c r="Z94" s="30" t="str">
        <f>Critères!$A73</f>
        <v>FORMULAIRES</v>
      </c>
      <c r="AA94" s="30" t="str">
        <f>'P01'!$E85</f>
        <v>N</v>
      </c>
      <c r="AB94" s="30" t="str">
        <f>'P02'!$E85</f>
        <v>N</v>
      </c>
      <c r="AC94" s="30" t="str">
        <f>'P03'!$E85</f>
        <v>N</v>
      </c>
      <c r="AD94" s="30" t="str">
        <f>'P04'!$E85</f>
        <v>N</v>
      </c>
      <c r="AE94" s="30" t="str">
        <f>'P05'!$E85</f>
        <v>N</v>
      </c>
      <c r="AF94" s="30" t="str">
        <f>'P06'!$E85</f>
        <v>N</v>
      </c>
      <c r="AG94" s="30" t="str">
        <f>'P07'!$E85</f>
        <v>N</v>
      </c>
      <c r="AH94" s="30" t="str">
        <f>'P08'!$E85</f>
        <v>N</v>
      </c>
      <c r="AI94" s="30" t="str">
        <f>'P09'!$E85</f>
        <v>N</v>
      </c>
      <c r="AJ94" s="30" t="str">
        <f>'P10'!$E85</f>
        <v>N</v>
      </c>
      <c r="AK94" s="30" t="str">
        <f>'P11'!$E85</f>
        <v>N</v>
      </c>
      <c r="AL94" s="30" t="str">
        <f>'P12'!$E85</f>
        <v>N</v>
      </c>
      <c r="AM94" s="30" t="str">
        <f>'P13'!$E85</f>
        <v>N</v>
      </c>
      <c r="AN94" s="30" t="str">
        <f>'P14'!$E85</f>
        <v>N</v>
      </c>
      <c r="AO94" s="30" t="str">
        <f>'P15'!$E85</f>
        <v>N</v>
      </c>
      <c r="AP94" s="33">
        <f t="shared" si="35"/>
        <v>0</v>
      </c>
    </row>
    <row r="95" spans="1:42">
      <c r="A95">
        <v>11</v>
      </c>
      <c r="B95" s="30" t="str">
        <f>Critères!$B85</f>
        <v>11.13</v>
      </c>
      <c r="C95" s="30" t="str">
        <f>Critères!$A73</f>
        <v>FORMULAIRES</v>
      </c>
      <c r="D95" s="30" t="str">
        <f>'P01'!$D86</f>
        <v>C</v>
      </c>
      <c r="E95" s="30" t="str">
        <f>'P02'!$D86</f>
        <v>C</v>
      </c>
      <c r="F95" s="30" t="str">
        <f>'P03'!$D86</f>
        <v>C</v>
      </c>
      <c r="G95" s="30" t="str">
        <f>'P04'!$D86</f>
        <v>C</v>
      </c>
      <c r="H95" s="30" t="str">
        <f>'P05'!$D86</f>
        <v>C</v>
      </c>
      <c r="I95" s="30" t="str">
        <f>'P06'!$D86</f>
        <v>C</v>
      </c>
      <c r="J95" s="30" t="str">
        <f>'P07'!$D86</f>
        <v>C</v>
      </c>
      <c r="K95" s="30" t="str">
        <f>'P08'!$D86</f>
        <v>C</v>
      </c>
      <c r="L95" s="30" t="str">
        <f>'P09'!$D86</f>
        <v>C</v>
      </c>
      <c r="M95" s="30" t="str">
        <f>'P10'!$D86</f>
        <v>C</v>
      </c>
      <c r="N95" s="30" t="str">
        <f>'P11'!$D86</f>
        <v>C</v>
      </c>
      <c r="O95" s="30" t="str">
        <f>'P12'!$D86</f>
        <v>C</v>
      </c>
      <c r="P95" s="30" t="str">
        <f>'P13'!$D86</f>
        <v>C</v>
      </c>
      <c r="Q95" s="30" t="str">
        <f>'P14'!$D86</f>
        <v>C</v>
      </c>
      <c r="R95" s="30" t="str">
        <f>'P15'!$D86</f>
        <v>C</v>
      </c>
      <c r="S95" s="33">
        <f t="shared" si="30"/>
        <v>15</v>
      </c>
      <c r="T95" s="33">
        <f t="shared" si="31"/>
        <v>0</v>
      </c>
      <c r="U95" s="33">
        <f t="shared" si="32"/>
        <v>0</v>
      </c>
      <c r="V95" s="33">
        <f t="shared" si="33"/>
        <v>0</v>
      </c>
      <c r="W95" s="30" t="str">
        <f t="shared" si="34"/>
        <v>C</v>
      </c>
      <c r="X95">
        <v>11</v>
      </c>
      <c r="Y95" s="30" t="str">
        <f>Critères!$B85</f>
        <v>11.13</v>
      </c>
      <c r="Z95" s="30" t="str">
        <f>Critères!$A73</f>
        <v>FORMULAIRES</v>
      </c>
      <c r="AA95" s="30" t="str">
        <f>'P01'!$E86</f>
        <v>N</v>
      </c>
      <c r="AB95" s="30" t="str">
        <f>'P02'!$E86</f>
        <v>N</v>
      </c>
      <c r="AC95" s="30" t="str">
        <f>'P03'!$E86</f>
        <v>N</v>
      </c>
      <c r="AD95" s="30" t="str">
        <f>'P04'!$E86</f>
        <v>N</v>
      </c>
      <c r="AE95" s="30" t="str">
        <f>'P05'!$E86</f>
        <v>N</v>
      </c>
      <c r="AF95" s="30" t="str">
        <f>'P06'!$E86</f>
        <v>N</v>
      </c>
      <c r="AG95" s="30" t="str">
        <f>'P07'!$E86</f>
        <v>N</v>
      </c>
      <c r="AH95" s="30" t="str">
        <f>'P08'!$E86</f>
        <v>N</v>
      </c>
      <c r="AI95" s="30" t="str">
        <f>'P09'!$E86</f>
        <v>N</v>
      </c>
      <c r="AJ95" s="30" t="str">
        <f>'P10'!$E86</f>
        <v>N</v>
      </c>
      <c r="AK95" s="30" t="str">
        <f>'P11'!$E86</f>
        <v>N</v>
      </c>
      <c r="AL95" s="30" t="str">
        <f>'P12'!$E86</f>
        <v>N</v>
      </c>
      <c r="AM95" s="30" t="str">
        <f>'P13'!$E86</f>
        <v>N</v>
      </c>
      <c r="AN95" s="30" t="str">
        <f>'P14'!$E86</f>
        <v>N</v>
      </c>
      <c r="AO95" s="30" t="str">
        <f>'P15'!$E86</f>
        <v>N</v>
      </c>
      <c r="AP95" s="33">
        <f t="shared" si="35"/>
        <v>0</v>
      </c>
    </row>
    <row r="96" spans="1:42">
      <c r="A96" s="5"/>
      <c r="B96" s="36"/>
      <c r="C96" s="36"/>
      <c r="D96" s="36"/>
      <c r="E96" s="36"/>
      <c r="F96" s="36"/>
      <c r="G96" s="36"/>
      <c r="H96" s="36"/>
      <c r="I96" s="36"/>
      <c r="J96" s="36"/>
      <c r="K96" s="36"/>
      <c r="L96" s="36"/>
      <c r="M96" s="36"/>
      <c r="N96" s="36"/>
      <c r="O96" s="36"/>
      <c r="P96" s="36"/>
      <c r="Q96" s="36"/>
      <c r="R96" s="36"/>
      <c r="S96" s="37">
        <f>SUM(S83:S95)</f>
        <v>124</v>
      </c>
      <c r="T96" s="37">
        <f>SUM(T83:T95)</f>
        <v>1</v>
      </c>
      <c r="U96" s="37">
        <f>SUM(U83:U95)</f>
        <v>70</v>
      </c>
      <c r="V96" s="37">
        <f>SUM(V83:V95)</f>
        <v>0</v>
      </c>
      <c r="W96" s="36"/>
      <c r="X96" s="5"/>
      <c r="Y96" s="36"/>
      <c r="Z96" s="36"/>
      <c r="AA96" s="36"/>
      <c r="AB96" s="36"/>
      <c r="AC96" s="36"/>
      <c r="AD96" s="36"/>
      <c r="AE96" s="36"/>
      <c r="AF96" s="36"/>
      <c r="AG96" s="36"/>
      <c r="AH96" s="36"/>
      <c r="AI96" s="36"/>
      <c r="AJ96" s="36"/>
      <c r="AK96" s="36"/>
      <c r="AL96" s="36"/>
      <c r="AM96" s="36"/>
      <c r="AN96" s="36"/>
      <c r="AO96" s="36"/>
      <c r="AP96" s="37">
        <f>SUM(AP83:AP95)</f>
        <v>0</v>
      </c>
    </row>
    <row r="97" spans="1:42">
      <c r="A97">
        <v>12</v>
      </c>
      <c r="B97" s="30" t="str">
        <f>Critères!$B86</f>
        <v>12.1</v>
      </c>
      <c r="C97" s="30" t="str">
        <f>Critères!$A86</f>
        <v>NAVIGATION</v>
      </c>
      <c r="D97" s="30" t="str">
        <f>'P01'!$D87</f>
        <v>C</v>
      </c>
      <c r="E97" s="30" t="str">
        <f>'P02'!$D87</f>
        <v>C</v>
      </c>
      <c r="F97" s="30" t="str">
        <f>'P03'!$D87</f>
        <v>C</v>
      </c>
      <c r="G97" s="30" t="str">
        <f>'P04'!$D87</f>
        <v>C</v>
      </c>
      <c r="H97" s="30" t="str">
        <f>'P05'!$D87</f>
        <v>C</v>
      </c>
      <c r="I97" s="30" t="str">
        <f>'P06'!$D87</f>
        <v>C</v>
      </c>
      <c r="J97" s="30" t="str">
        <f>'P07'!$D87</f>
        <v>C</v>
      </c>
      <c r="K97" s="30" t="str">
        <f>'P08'!$D87</f>
        <v>C</v>
      </c>
      <c r="L97" s="30" t="str">
        <f>'P09'!$D87</f>
        <v>C</v>
      </c>
      <c r="M97" s="30" t="str">
        <f>'P10'!$D87</f>
        <v>C</v>
      </c>
      <c r="N97" s="30" t="str">
        <f>'P11'!$D87</f>
        <v>C</v>
      </c>
      <c r="O97" s="30" t="str">
        <f>'P12'!$D87</f>
        <v>C</v>
      </c>
      <c r="P97" s="30" t="str">
        <f>'P13'!$D87</f>
        <v>C</v>
      </c>
      <c r="Q97" s="30" t="str">
        <f>'P14'!$D87</f>
        <v>C</v>
      </c>
      <c r="R97" s="30" t="str">
        <f>'P15'!$D87</f>
        <v>C</v>
      </c>
      <c r="S97" s="33">
        <f t="shared" ref="S97:S107" si="36">COUNTIF(D97:R97,"C")</f>
        <v>15</v>
      </c>
      <c r="T97" s="33">
        <f t="shared" ref="T97:T107" si="37">COUNTIF(D97:R97,"NC")</f>
        <v>0</v>
      </c>
      <c r="U97" s="33">
        <f t="shared" ref="U97:U107" si="38">COUNTIF(D97:R97,"NA")</f>
        <v>0</v>
      </c>
      <c r="V97" s="33">
        <f t="shared" ref="V97:V107" si="39">COUNTIF(D97:R97,"NT")</f>
        <v>0</v>
      </c>
      <c r="W97" s="30" t="str">
        <f t="shared" ref="W97:W107" si="40">IF(T97&gt;0,"NC",IF(S97&gt;0,"C",IF(V97&gt;0,"NT","NA")))</f>
        <v>C</v>
      </c>
      <c r="X97">
        <v>12</v>
      </c>
      <c r="Y97" s="30" t="str">
        <f>Critères!$B86</f>
        <v>12.1</v>
      </c>
      <c r="Z97" s="30" t="str">
        <f>Critères!$A86</f>
        <v>NAVIGATION</v>
      </c>
      <c r="AA97" s="30" t="str">
        <f>'P01'!$E87</f>
        <v>N</v>
      </c>
      <c r="AB97" s="30" t="str">
        <f>'P02'!$E87</f>
        <v>N</v>
      </c>
      <c r="AC97" s="30" t="str">
        <f>'P03'!$E87</f>
        <v>N</v>
      </c>
      <c r="AD97" s="30" t="str">
        <f>'P04'!$E87</f>
        <v>N</v>
      </c>
      <c r="AE97" s="30" t="str">
        <f>'P05'!$E87</f>
        <v>N</v>
      </c>
      <c r="AF97" s="30" t="str">
        <f>'P06'!$E87</f>
        <v>N</v>
      </c>
      <c r="AG97" s="30" t="str">
        <f>'P07'!$E87</f>
        <v>N</v>
      </c>
      <c r="AH97" s="30" t="str">
        <f>'P08'!$E87</f>
        <v>N</v>
      </c>
      <c r="AI97" s="30" t="str">
        <f>'P09'!$E87</f>
        <v>N</v>
      </c>
      <c r="AJ97" s="30" t="str">
        <f>'P10'!$E87</f>
        <v>N</v>
      </c>
      <c r="AK97" s="30" t="str">
        <f>'P11'!$E87</f>
        <v>N</v>
      </c>
      <c r="AL97" s="30" t="str">
        <f>'P12'!$E87</f>
        <v>N</v>
      </c>
      <c r="AM97" s="30" t="str">
        <f>'P13'!$E87</f>
        <v>N</v>
      </c>
      <c r="AN97" s="30" t="str">
        <f>'P14'!$E87</f>
        <v>N</v>
      </c>
      <c r="AO97" s="30" t="str">
        <f>'P15'!$E87</f>
        <v>N</v>
      </c>
      <c r="AP97" s="33">
        <f t="shared" ref="AP97:AP107" si="41">COUNTIF(AA97:AO97,"D")</f>
        <v>0</v>
      </c>
    </row>
    <row r="98" spans="1:42">
      <c r="A98">
        <v>12</v>
      </c>
      <c r="B98" s="30" t="str">
        <f>Critères!$B87</f>
        <v>12.2</v>
      </c>
      <c r="C98" s="30" t="str">
        <f>Critères!$A86</f>
        <v>NAVIGATION</v>
      </c>
      <c r="D98" s="30" t="str">
        <f>'P01'!$D88</f>
        <v>C</v>
      </c>
      <c r="E98" s="30" t="str">
        <f>'P02'!$D88</f>
        <v>C</v>
      </c>
      <c r="F98" s="30" t="str">
        <f>'P03'!$D88</f>
        <v>C</v>
      </c>
      <c r="G98" s="30" t="str">
        <f>'P04'!$D88</f>
        <v>C</v>
      </c>
      <c r="H98" s="30" t="str">
        <f>'P05'!$D88</f>
        <v>C</v>
      </c>
      <c r="I98" s="30" t="str">
        <f>'P06'!$D88</f>
        <v>C</v>
      </c>
      <c r="J98" s="30" t="str">
        <f>'P07'!$D88</f>
        <v>C</v>
      </c>
      <c r="K98" s="30" t="str">
        <f>'P08'!$D88</f>
        <v>C</v>
      </c>
      <c r="L98" s="30" t="str">
        <f>'P09'!$D88</f>
        <v>C</v>
      </c>
      <c r="M98" s="30" t="str">
        <f>'P10'!$D88</f>
        <v>C</v>
      </c>
      <c r="N98" s="30" t="str">
        <f>'P11'!$D88</f>
        <v>C</v>
      </c>
      <c r="O98" s="30" t="str">
        <f>'P12'!$D88</f>
        <v>C</v>
      </c>
      <c r="P98" s="30" t="str">
        <f>'P13'!$D88</f>
        <v>C</v>
      </c>
      <c r="Q98" s="30" t="str">
        <f>'P14'!$D88</f>
        <v>C</v>
      </c>
      <c r="R98" s="30" t="str">
        <f>'P15'!$D88</f>
        <v>C</v>
      </c>
      <c r="S98" s="33">
        <f t="shared" si="36"/>
        <v>15</v>
      </c>
      <c r="T98" s="33">
        <f t="shared" si="37"/>
        <v>0</v>
      </c>
      <c r="U98" s="33">
        <f t="shared" si="38"/>
        <v>0</v>
      </c>
      <c r="V98" s="33">
        <f t="shared" si="39"/>
        <v>0</v>
      </c>
      <c r="W98" s="30" t="str">
        <f t="shared" si="40"/>
        <v>C</v>
      </c>
      <c r="X98">
        <v>12</v>
      </c>
      <c r="Y98" s="30" t="str">
        <f>Critères!$B87</f>
        <v>12.2</v>
      </c>
      <c r="Z98" s="30" t="str">
        <f>Critères!$A86</f>
        <v>NAVIGATION</v>
      </c>
      <c r="AA98" s="30" t="str">
        <f>'P01'!$E88</f>
        <v>N</v>
      </c>
      <c r="AB98" s="30" t="str">
        <f>'P02'!$E88</f>
        <v>N</v>
      </c>
      <c r="AC98" s="30" t="str">
        <f>'P03'!$E88</f>
        <v>N</v>
      </c>
      <c r="AD98" s="30" t="str">
        <f>'P04'!$E88</f>
        <v>N</v>
      </c>
      <c r="AE98" s="30" t="str">
        <f>'P05'!$E88</f>
        <v>N</v>
      </c>
      <c r="AF98" s="30" t="str">
        <f>'P06'!$E88</f>
        <v>N</v>
      </c>
      <c r="AG98" s="30" t="str">
        <f>'P07'!$E88</f>
        <v>N</v>
      </c>
      <c r="AH98" s="30" t="str">
        <f>'P08'!$E88</f>
        <v>N</v>
      </c>
      <c r="AI98" s="30" t="str">
        <f>'P09'!$E88</f>
        <v>N</v>
      </c>
      <c r="AJ98" s="30" t="str">
        <f>'P10'!$E88</f>
        <v>N</v>
      </c>
      <c r="AK98" s="30" t="str">
        <f>'P11'!$E88</f>
        <v>N</v>
      </c>
      <c r="AL98" s="30" t="str">
        <f>'P12'!$E88</f>
        <v>N</v>
      </c>
      <c r="AM98" s="30" t="str">
        <f>'P13'!$E88</f>
        <v>N</v>
      </c>
      <c r="AN98" s="30" t="str">
        <f>'P14'!$E88</f>
        <v>N</v>
      </c>
      <c r="AO98" s="30" t="str">
        <f>'P15'!$E88</f>
        <v>N</v>
      </c>
      <c r="AP98" s="33">
        <f t="shared" si="41"/>
        <v>0</v>
      </c>
    </row>
    <row r="99" spans="1:42">
      <c r="A99">
        <v>12</v>
      </c>
      <c r="B99" s="30" t="str">
        <f>Critères!$B88</f>
        <v>12.3</v>
      </c>
      <c r="C99" s="30" t="str">
        <f>Critères!$A86</f>
        <v>NAVIGATION</v>
      </c>
      <c r="D99" s="30" t="str">
        <f>'P01'!$D89</f>
        <v>NA</v>
      </c>
      <c r="E99" s="30" t="str">
        <f>'P02'!$D89</f>
        <v>NA</v>
      </c>
      <c r="F99" s="30" t="str">
        <f>'P03'!$D89</f>
        <v>NA</v>
      </c>
      <c r="G99" s="30" t="str">
        <f>'P04'!$D89</f>
        <v>NA</v>
      </c>
      <c r="H99" s="30" t="str">
        <f>'P05'!$D89</f>
        <v>NA</v>
      </c>
      <c r="I99" s="30" t="str">
        <f>'P06'!$D89</f>
        <v>NA</v>
      </c>
      <c r="J99" s="30" t="str">
        <f>'P07'!$D89</f>
        <v>NA</v>
      </c>
      <c r="K99" s="30" t="str">
        <f>'P08'!$D89</f>
        <v>NA</v>
      </c>
      <c r="L99" s="30" t="str">
        <f>'P09'!$D89</f>
        <v>NA</v>
      </c>
      <c r="M99" s="30" t="str">
        <f>'P10'!$D89</f>
        <v>NA</v>
      </c>
      <c r="N99" s="30" t="str">
        <f>'P11'!$D89</f>
        <v>NA</v>
      </c>
      <c r="O99" s="30" t="str">
        <f>'P12'!$D89</f>
        <v>NA</v>
      </c>
      <c r="P99" s="30" t="str">
        <f>'P13'!$D89</f>
        <v>NA</v>
      </c>
      <c r="Q99" s="30" t="str">
        <f>'P14'!$D89</f>
        <v>NA</v>
      </c>
      <c r="R99" s="30" t="str">
        <f>'P15'!$D89</f>
        <v>NA</v>
      </c>
      <c r="S99" s="33">
        <f t="shared" si="36"/>
        <v>0</v>
      </c>
      <c r="T99" s="33">
        <f t="shared" si="37"/>
        <v>0</v>
      </c>
      <c r="U99" s="33">
        <f t="shared" si="38"/>
        <v>15</v>
      </c>
      <c r="V99" s="33">
        <f t="shared" si="39"/>
        <v>0</v>
      </c>
      <c r="W99" s="30" t="str">
        <f t="shared" si="40"/>
        <v>NA</v>
      </c>
      <c r="X99">
        <v>12</v>
      </c>
      <c r="Y99" s="30" t="str">
        <f>Critères!$B88</f>
        <v>12.3</v>
      </c>
      <c r="Z99" s="30" t="str">
        <f>Critères!$A86</f>
        <v>NAVIGATION</v>
      </c>
      <c r="AA99" s="30" t="str">
        <f>'P01'!$E89</f>
        <v>N</v>
      </c>
      <c r="AB99" s="30" t="str">
        <f>'P02'!$E89</f>
        <v>N</v>
      </c>
      <c r="AC99" s="30" t="str">
        <f>'P03'!$E89</f>
        <v>N</v>
      </c>
      <c r="AD99" s="30" t="str">
        <f>'P04'!$E89</f>
        <v>N</v>
      </c>
      <c r="AE99" s="30" t="str">
        <f>'P05'!$E89</f>
        <v>N</v>
      </c>
      <c r="AF99" s="30" t="str">
        <f>'P06'!$E89</f>
        <v>N</v>
      </c>
      <c r="AG99" s="30" t="str">
        <f>'P07'!$E89</f>
        <v>N</v>
      </c>
      <c r="AH99" s="30" t="str">
        <f>'P08'!$E89</f>
        <v>N</v>
      </c>
      <c r="AI99" s="30" t="str">
        <f>'P09'!$E89</f>
        <v>N</v>
      </c>
      <c r="AJ99" s="30" t="str">
        <f>'P10'!$E89</f>
        <v>N</v>
      </c>
      <c r="AK99" s="30" t="str">
        <f>'P11'!$E89</f>
        <v>N</v>
      </c>
      <c r="AL99" s="30" t="str">
        <f>'P12'!$E89</f>
        <v>N</v>
      </c>
      <c r="AM99" s="30" t="str">
        <f>'P13'!$E89</f>
        <v>N</v>
      </c>
      <c r="AN99" s="30" t="str">
        <f>'P14'!$E89</f>
        <v>N</v>
      </c>
      <c r="AO99" s="30" t="str">
        <f>'P15'!$E89</f>
        <v>N</v>
      </c>
      <c r="AP99" s="33">
        <f t="shared" si="41"/>
        <v>0</v>
      </c>
    </row>
    <row r="100" spans="1:42">
      <c r="A100">
        <v>12</v>
      </c>
      <c r="B100" s="30" t="str">
        <f>Critères!$B89</f>
        <v>12.4</v>
      </c>
      <c r="C100" s="30" t="str">
        <f>Critères!$A86</f>
        <v>NAVIGATION</v>
      </c>
      <c r="D100" s="30" t="str">
        <f>'P01'!$D90</f>
        <v>NA</v>
      </c>
      <c r="E100" s="30" t="str">
        <f>'P02'!$D90</f>
        <v>NA</v>
      </c>
      <c r="F100" s="30" t="str">
        <f>'P03'!$D90</f>
        <v>NA</v>
      </c>
      <c r="G100" s="30" t="str">
        <f>'P04'!$D90</f>
        <v>NA</v>
      </c>
      <c r="H100" s="30" t="str">
        <f>'P05'!$D90</f>
        <v>NA</v>
      </c>
      <c r="I100" s="30" t="str">
        <f>'P06'!$D90</f>
        <v>NA</v>
      </c>
      <c r="J100" s="30" t="str">
        <f>'P07'!$D90</f>
        <v>NA</v>
      </c>
      <c r="K100" s="30" t="str">
        <f>'P08'!$D90</f>
        <v>NA</v>
      </c>
      <c r="L100" s="30" t="str">
        <f>'P09'!$D90</f>
        <v>NA</v>
      </c>
      <c r="M100" s="30" t="str">
        <f>'P10'!$D90</f>
        <v>NA</v>
      </c>
      <c r="N100" s="30" t="str">
        <f>'P11'!$D90</f>
        <v>NA</v>
      </c>
      <c r="O100" s="30" t="str">
        <f>'P12'!$D90</f>
        <v>NA</v>
      </c>
      <c r="P100" s="30" t="str">
        <f>'P13'!$D90</f>
        <v>NA</v>
      </c>
      <c r="Q100" s="30" t="str">
        <f>'P14'!$D90</f>
        <v>NA</v>
      </c>
      <c r="R100" s="30" t="str">
        <f>'P15'!$D90</f>
        <v>NA</v>
      </c>
      <c r="S100" s="33">
        <f t="shared" si="36"/>
        <v>0</v>
      </c>
      <c r="T100" s="33">
        <f t="shared" si="37"/>
        <v>0</v>
      </c>
      <c r="U100" s="33">
        <f t="shared" si="38"/>
        <v>15</v>
      </c>
      <c r="V100" s="33">
        <f t="shared" si="39"/>
        <v>0</v>
      </c>
      <c r="W100" s="30" t="str">
        <f t="shared" si="40"/>
        <v>NA</v>
      </c>
      <c r="X100">
        <v>12</v>
      </c>
      <c r="Y100" s="30" t="str">
        <f>Critères!$B89</f>
        <v>12.4</v>
      </c>
      <c r="Z100" s="30" t="str">
        <f>Critères!$A86</f>
        <v>NAVIGATION</v>
      </c>
      <c r="AA100" s="30" t="str">
        <f>'P01'!$E90</f>
        <v>N</v>
      </c>
      <c r="AB100" s="30" t="str">
        <f>'P02'!$E90</f>
        <v>N</v>
      </c>
      <c r="AC100" s="30" t="str">
        <f>'P03'!$E90</f>
        <v>N</v>
      </c>
      <c r="AD100" s="30" t="str">
        <f>'P04'!$E90</f>
        <v>N</v>
      </c>
      <c r="AE100" s="30" t="str">
        <f>'P05'!$E90</f>
        <v>N</v>
      </c>
      <c r="AF100" s="30" t="str">
        <f>'P06'!$E90</f>
        <v>N</v>
      </c>
      <c r="AG100" s="30" t="str">
        <f>'P07'!$E90</f>
        <v>N</v>
      </c>
      <c r="AH100" s="30" t="str">
        <f>'P08'!$E90</f>
        <v>N</v>
      </c>
      <c r="AI100" s="30" t="str">
        <f>'P09'!$E90</f>
        <v>N</v>
      </c>
      <c r="AJ100" s="30" t="str">
        <f>'P10'!$E90</f>
        <v>N</v>
      </c>
      <c r="AK100" s="30" t="str">
        <f>'P11'!$E90</f>
        <v>N</v>
      </c>
      <c r="AL100" s="30" t="str">
        <f>'P12'!$E90</f>
        <v>N</v>
      </c>
      <c r="AM100" s="30" t="str">
        <f>'P13'!$E90</f>
        <v>N</v>
      </c>
      <c r="AN100" s="30" t="str">
        <f>'P14'!$E90</f>
        <v>N</v>
      </c>
      <c r="AO100" s="30" t="str">
        <f>'P15'!$E90</f>
        <v>N</v>
      </c>
      <c r="AP100" s="33">
        <f t="shared" si="41"/>
        <v>0</v>
      </c>
    </row>
    <row r="101" spans="1:42">
      <c r="A101">
        <v>12</v>
      </c>
      <c r="B101" s="30" t="str">
        <f>Critères!$B90</f>
        <v>12.5</v>
      </c>
      <c r="C101" s="30" t="str">
        <f>Critères!$A86</f>
        <v>NAVIGATION</v>
      </c>
      <c r="D101" s="30" t="str">
        <f>'P01'!$D91</f>
        <v>C</v>
      </c>
      <c r="E101" s="30" t="str">
        <f>'P02'!$D91</f>
        <v>C</v>
      </c>
      <c r="F101" s="30" t="str">
        <f>'P03'!$D91</f>
        <v>C</v>
      </c>
      <c r="G101" s="30" t="str">
        <f>'P04'!$D91</f>
        <v>C</v>
      </c>
      <c r="H101" s="30" t="str">
        <f>'P05'!$D91</f>
        <v>C</v>
      </c>
      <c r="I101" s="30" t="str">
        <f>'P06'!$D91</f>
        <v>C</v>
      </c>
      <c r="J101" s="30" t="str">
        <f>'P07'!$D91</f>
        <v>C</v>
      </c>
      <c r="K101" s="30" t="str">
        <f>'P08'!$D91</f>
        <v>C</v>
      </c>
      <c r="L101" s="30" t="str">
        <f>'P09'!$D91</f>
        <v>C</v>
      </c>
      <c r="M101" s="30" t="str">
        <f>'P10'!$D91</f>
        <v>C</v>
      </c>
      <c r="N101" s="30" t="str">
        <f>'P11'!$D91</f>
        <v>C</v>
      </c>
      <c r="O101" s="30" t="str">
        <f>'P12'!$D91</f>
        <v>C</v>
      </c>
      <c r="P101" s="30" t="str">
        <f>'P13'!$D91</f>
        <v>C</v>
      </c>
      <c r="Q101" s="30" t="str">
        <f>'P14'!$D91</f>
        <v>C</v>
      </c>
      <c r="R101" s="30" t="str">
        <f>'P15'!$D91</f>
        <v>C</v>
      </c>
      <c r="S101" s="33">
        <f t="shared" si="36"/>
        <v>15</v>
      </c>
      <c r="T101" s="33">
        <f t="shared" si="37"/>
        <v>0</v>
      </c>
      <c r="U101" s="33">
        <f t="shared" si="38"/>
        <v>0</v>
      </c>
      <c r="V101" s="33">
        <f t="shared" si="39"/>
        <v>0</v>
      </c>
      <c r="W101" s="30" t="str">
        <f t="shared" si="40"/>
        <v>C</v>
      </c>
      <c r="X101">
        <v>12</v>
      </c>
      <c r="Y101" s="30" t="str">
        <f>Critères!$B90</f>
        <v>12.5</v>
      </c>
      <c r="Z101" s="30" t="str">
        <f>Critères!$A86</f>
        <v>NAVIGATION</v>
      </c>
      <c r="AA101" s="30" t="str">
        <f>'P01'!$E91</f>
        <v>N</v>
      </c>
      <c r="AB101" s="30" t="str">
        <f>'P02'!$E91</f>
        <v>N</v>
      </c>
      <c r="AC101" s="30" t="str">
        <f>'P03'!$E91</f>
        <v>N</v>
      </c>
      <c r="AD101" s="30" t="str">
        <f>'P04'!$E91</f>
        <v>N</v>
      </c>
      <c r="AE101" s="30" t="str">
        <f>'P05'!$E91</f>
        <v>N</v>
      </c>
      <c r="AF101" s="30" t="str">
        <f>'P06'!$E91</f>
        <v>N</v>
      </c>
      <c r="AG101" s="30" t="str">
        <f>'P07'!$E91</f>
        <v>N</v>
      </c>
      <c r="AH101" s="30" t="str">
        <f>'P08'!$E91</f>
        <v>N</v>
      </c>
      <c r="AI101" s="30" t="str">
        <f>'P09'!$E91</f>
        <v>N</v>
      </c>
      <c r="AJ101" s="30" t="str">
        <f>'P10'!$E91</f>
        <v>N</v>
      </c>
      <c r="AK101" s="30" t="str">
        <f>'P11'!$E91</f>
        <v>N</v>
      </c>
      <c r="AL101" s="30" t="str">
        <f>'P12'!$E91</f>
        <v>N</v>
      </c>
      <c r="AM101" s="30" t="str">
        <f>'P13'!$E91</f>
        <v>N</v>
      </c>
      <c r="AN101" s="30" t="str">
        <f>'P14'!$E91</f>
        <v>N</v>
      </c>
      <c r="AO101" s="30" t="str">
        <f>'P15'!$E91</f>
        <v>N</v>
      </c>
      <c r="AP101" s="33">
        <f t="shared" si="41"/>
        <v>0</v>
      </c>
    </row>
    <row r="102" spans="1:42">
      <c r="A102">
        <v>12</v>
      </c>
      <c r="B102" s="30" t="str">
        <f>Critères!$B91</f>
        <v>12.6</v>
      </c>
      <c r="C102" s="30" t="str">
        <f>Critères!$A86</f>
        <v>NAVIGATION</v>
      </c>
      <c r="D102" s="30" t="str">
        <f>'P01'!$D92</f>
        <v>C</v>
      </c>
      <c r="E102" s="30" t="str">
        <f>'P02'!$D92</f>
        <v>C</v>
      </c>
      <c r="F102" s="30" t="str">
        <f>'P03'!$D92</f>
        <v>C</v>
      </c>
      <c r="G102" s="30" t="str">
        <f>'P04'!$D92</f>
        <v>C</v>
      </c>
      <c r="H102" s="30" t="str">
        <f>'P05'!$D92</f>
        <v>C</v>
      </c>
      <c r="I102" s="30" t="str">
        <f>'P06'!$D92</f>
        <v>C</v>
      </c>
      <c r="J102" s="30" t="str">
        <f>'P07'!$D92</f>
        <v>C</v>
      </c>
      <c r="K102" s="30" t="str">
        <f>'P08'!$D92</f>
        <v>C</v>
      </c>
      <c r="L102" s="30" t="str">
        <f>'P09'!$D92</f>
        <v>C</v>
      </c>
      <c r="M102" s="30" t="str">
        <f>'P10'!$D92</f>
        <v>C</v>
      </c>
      <c r="N102" s="30" t="str">
        <f>'P11'!$D92</f>
        <v>C</v>
      </c>
      <c r="O102" s="30" t="str">
        <f>'P12'!$D92</f>
        <v>C</v>
      </c>
      <c r="P102" s="30" t="str">
        <f>'P13'!$D92</f>
        <v>C</v>
      </c>
      <c r="Q102" s="30" t="str">
        <f>'P14'!$D92</f>
        <v>C</v>
      </c>
      <c r="R102" s="30" t="str">
        <f>'P15'!$D92</f>
        <v>C</v>
      </c>
      <c r="S102" s="33">
        <f t="shared" si="36"/>
        <v>15</v>
      </c>
      <c r="T102" s="33">
        <f t="shared" si="37"/>
        <v>0</v>
      </c>
      <c r="U102" s="33">
        <f t="shared" si="38"/>
        <v>0</v>
      </c>
      <c r="V102" s="33">
        <f t="shared" si="39"/>
        <v>0</v>
      </c>
      <c r="W102" s="30" t="str">
        <f t="shared" si="40"/>
        <v>C</v>
      </c>
      <c r="X102">
        <v>12</v>
      </c>
      <c r="Y102" s="30" t="str">
        <f>Critères!$B91</f>
        <v>12.6</v>
      </c>
      <c r="Z102" s="30" t="str">
        <f>Critères!$A86</f>
        <v>NAVIGATION</v>
      </c>
      <c r="AA102" s="30" t="str">
        <f>'P01'!$E92</f>
        <v>N</v>
      </c>
      <c r="AB102" s="30" t="str">
        <f>'P02'!$E92</f>
        <v>N</v>
      </c>
      <c r="AC102" s="30" t="str">
        <f>'P03'!$E92</f>
        <v>N</v>
      </c>
      <c r="AD102" s="30" t="str">
        <f>'P04'!$E92</f>
        <v>N</v>
      </c>
      <c r="AE102" s="30" t="str">
        <f>'P05'!$E92</f>
        <v>N</v>
      </c>
      <c r="AF102" s="30" t="str">
        <f>'P06'!$E92</f>
        <v>N</v>
      </c>
      <c r="AG102" s="30" t="str">
        <f>'P07'!$E92</f>
        <v>N</v>
      </c>
      <c r="AH102" s="30" t="str">
        <f>'P08'!$E92</f>
        <v>N</v>
      </c>
      <c r="AI102" s="30" t="str">
        <f>'P09'!$E92</f>
        <v>N</v>
      </c>
      <c r="AJ102" s="30" t="str">
        <f>'P10'!$E92</f>
        <v>N</v>
      </c>
      <c r="AK102" s="30" t="str">
        <f>'P11'!$E92</f>
        <v>N</v>
      </c>
      <c r="AL102" s="30" t="str">
        <f>'P12'!$E92</f>
        <v>N</v>
      </c>
      <c r="AM102" s="30" t="str">
        <f>'P13'!$E92</f>
        <v>N</v>
      </c>
      <c r="AN102" s="30" t="str">
        <f>'P14'!$E92</f>
        <v>N</v>
      </c>
      <c r="AO102" s="30" t="str">
        <f>'P15'!$E92</f>
        <v>N</v>
      </c>
      <c r="AP102" s="33">
        <f t="shared" si="41"/>
        <v>0</v>
      </c>
    </row>
    <row r="103" spans="1:42">
      <c r="A103">
        <v>12</v>
      </c>
      <c r="B103" s="30" t="str">
        <f>Critères!$B92</f>
        <v>12.7</v>
      </c>
      <c r="C103" s="30" t="str">
        <f>Critères!$A86</f>
        <v>NAVIGATION</v>
      </c>
      <c r="D103" s="30" t="str">
        <f>'P01'!$D93</f>
        <v>C</v>
      </c>
      <c r="E103" s="30" t="str">
        <f>'P02'!$D93</f>
        <v>C</v>
      </c>
      <c r="F103" s="30" t="str">
        <f>'P03'!$D93</f>
        <v>C</v>
      </c>
      <c r="G103" s="30" t="str">
        <f>'P04'!$D93</f>
        <v>C</v>
      </c>
      <c r="H103" s="30" t="str">
        <f>'P05'!$D93</f>
        <v>C</v>
      </c>
      <c r="I103" s="30" t="str">
        <f>'P06'!$D93</f>
        <v>C</v>
      </c>
      <c r="J103" s="30" t="str">
        <f>'P07'!$D93</f>
        <v>C</v>
      </c>
      <c r="K103" s="30" t="str">
        <f>'P08'!$D93</f>
        <v>C</v>
      </c>
      <c r="L103" s="30" t="str">
        <f>'P09'!$D93</f>
        <v>C</v>
      </c>
      <c r="M103" s="30" t="str">
        <f>'P10'!$D93</f>
        <v>C</v>
      </c>
      <c r="N103" s="30" t="str">
        <f>'P11'!$D93</f>
        <v>C</v>
      </c>
      <c r="O103" s="30" t="str">
        <f>'P12'!$D93</f>
        <v>C</v>
      </c>
      <c r="P103" s="30" t="str">
        <f>'P13'!$D93</f>
        <v>C</v>
      </c>
      <c r="Q103" s="30" t="str">
        <f>'P14'!$D93</f>
        <v>C</v>
      </c>
      <c r="R103" s="30" t="str">
        <f>'P15'!$D93</f>
        <v>C</v>
      </c>
      <c r="S103" s="33">
        <f t="shared" si="36"/>
        <v>15</v>
      </c>
      <c r="T103" s="33">
        <f t="shared" si="37"/>
        <v>0</v>
      </c>
      <c r="U103" s="33">
        <f t="shared" si="38"/>
        <v>0</v>
      </c>
      <c r="V103" s="33">
        <f t="shared" si="39"/>
        <v>0</v>
      </c>
      <c r="W103" s="30" t="str">
        <f t="shared" si="40"/>
        <v>C</v>
      </c>
      <c r="X103">
        <v>12</v>
      </c>
      <c r="Y103" s="30" t="str">
        <f>Critères!$B92</f>
        <v>12.7</v>
      </c>
      <c r="Z103" s="30" t="str">
        <f>Critères!$A86</f>
        <v>NAVIGATION</v>
      </c>
      <c r="AA103" s="30" t="str">
        <f>'P01'!$E93</f>
        <v>N</v>
      </c>
      <c r="AB103" s="30" t="str">
        <f>'P02'!$E93</f>
        <v>N</v>
      </c>
      <c r="AC103" s="30" t="str">
        <f>'P03'!$E93</f>
        <v>N</v>
      </c>
      <c r="AD103" s="30" t="str">
        <f>'P04'!$E93</f>
        <v>N</v>
      </c>
      <c r="AE103" s="30" t="str">
        <f>'P05'!$E93</f>
        <v>N</v>
      </c>
      <c r="AF103" s="30" t="str">
        <f>'P06'!$E93</f>
        <v>N</v>
      </c>
      <c r="AG103" s="30" t="str">
        <f>'P07'!$E93</f>
        <v>N</v>
      </c>
      <c r="AH103" s="30" t="str">
        <f>'P08'!$E93</f>
        <v>N</v>
      </c>
      <c r="AI103" s="30" t="str">
        <f>'P09'!$E93</f>
        <v>N</v>
      </c>
      <c r="AJ103" s="30" t="str">
        <f>'P10'!$E93</f>
        <v>N</v>
      </c>
      <c r="AK103" s="30" t="str">
        <f>'P11'!$E93</f>
        <v>N</v>
      </c>
      <c r="AL103" s="30" t="str">
        <f>'P12'!$E93</f>
        <v>N</v>
      </c>
      <c r="AM103" s="30" t="str">
        <f>'P13'!$E93</f>
        <v>N</v>
      </c>
      <c r="AN103" s="30" t="str">
        <f>'P14'!$E93</f>
        <v>N</v>
      </c>
      <c r="AO103" s="30" t="str">
        <f>'P15'!$E93</f>
        <v>N</v>
      </c>
      <c r="AP103" s="33">
        <f t="shared" si="41"/>
        <v>0</v>
      </c>
    </row>
    <row r="104" spans="1:42">
      <c r="A104">
        <v>12</v>
      </c>
      <c r="B104" s="30" t="str">
        <f>Critères!$B93</f>
        <v>12.8</v>
      </c>
      <c r="C104" s="30" t="str">
        <f>Critères!$A86</f>
        <v>NAVIGATION</v>
      </c>
      <c r="D104" s="30" t="str">
        <f>'P01'!$D94</f>
        <v>C</v>
      </c>
      <c r="E104" s="30" t="str">
        <f>'P02'!$D94</f>
        <v>C</v>
      </c>
      <c r="F104" s="30" t="str">
        <f>'P03'!$D94</f>
        <v>C</v>
      </c>
      <c r="G104" s="30" t="str">
        <f>'P04'!$D94</f>
        <v>C</v>
      </c>
      <c r="H104" s="30" t="str">
        <f>'P05'!$D94</f>
        <v>C</v>
      </c>
      <c r="I104" s="30" t="str">
        <f>'P06'!$D94</f>
        <v>C</v>
      </c>
      <c r="J104" s="30" t="str">
        <f>'P07'!$D94</f>
        <v>C</v>
      </c>
      <c r="K104" s="30" t="str">
        <f>'P08'!$D94</f>
        <v>C</v>
      </c>
      <c r="L104" s="30" t="str">
        <f>'P09'!$D94</f>
        <v>C</v>
      </c>
      <c r="M104" s="30" t="str">
        <f>'P10'!$D94</f>
        <v>C</v>
      </c>
      <c r="N104" s="30" t="str">
        <f>'P11'!$D94</f>
        <v>C</v>
      </c>
      <c r="O104" s="30" t="str">
        <f>'P12'!$D94</f>
        <v>C</v>
      </c>
      <c r="P104" s="30" t="str">
        <f>'P13'!$D94</f>
        <v>C</v>
      </c>
      <c r="Q104" s="30" t="str">
        <f>'P14'!$D94</f>
        <v>C</v>
      </c>
      <c r="R104" s="30" t="str">
        <f>'P15'!$D94</f>
        <v>C</v>
      </c>
      <c r="S104" s="33">
        <f t="shared" si="36"/>
        <v>15</v>
      </c>
      <c r="T104" s="33">
        <f t="shared" si="37"/>
        <v>0</v>
      </c>
      <c r="U104" s="33">
        <f t="shared" si="38"/>
        <v>0</v>
      </c>
      <c r="V104" s="33">
        <f t="shared" si="39"/>
        <v>0</v>
      </c>
      <c r="W104" s="30" t="str">
        <f t="shared" si="40"/>
        <v>C</v>
      </c>
      <c r="X104">
        <v>12</v>
      </c>
      <c r="Y104" s="30" t="str">
        <f>Critères!$B93</f>
        <v>12.8</v>
      </c>
      <c r="Z104" s="30" t="str">
        <f>Critères!$A86</f>
        <v>NAVIGATION</v>
      </c>
      <c r="AA104" s="30" t="str">
        <f>'P01'!$E94</f>
        <v>N</v>
      </c>
      <c r="AB104" s="30" t="str">
        <f>'P02'!$E94</f>
        <v>N</v>
      </c>
      <c r="AC104" s="30" t="str">
        <f>'P03'!$E94</f>
        <v>N</v>
      </c>
      <c r="AD104" s="30" t="str">
        <f>'P04'!$E94</f>
        <v>N</v>
      </c>
      <c r="AE104" s="30" t="str">
        <f>'P05'!$E94</f>
        <v>N</v>
      </c>
      <c r="AF104" s="30" t="str">
        <f>'P06'!$E94</f>
        <v>N</v>
      </c>
      <c r="AG104" s="30" t="str">
        <f>'P07'!$E94</f>
        <v>N</v>
      </c>
      <c r="AH104" s="30" t="str">
        <f>'P08'!$E94</f>
        <v>N</v>
      </c>
      <c r="AI104" s="30" t="str">
        <f>'P09'!$E94</f>
        <v>N</v>
      </c>
      <c r="AJ104" s="30" t="str">
        <f>'P10'!$E94</f>
        <v>N</v>
      </c>
      <c r="AK104" s="30" t="str">
        <f>'P11'!$E94</f>
        <v>N</v>
      </c>
      <c r="AL104" s="30" t="str">
        <f>'P12'!$E94</f>
        <v>N</v>
      </c>
      <c r="AM104" s="30" t="str">
        <f>'P13'!$E94</f>
        <v>N</v>
      </c>
      <c r="AN104" s="30" t="str">
        <f>'P14'!$E94</f>
        <v>N</v>
      </c>
      <c r="AO104" s="30" t="str">
        <f>'P15'!$E94</f>
        <v>N</v>
      </c>
      <c r="AP104" s="33">
        <f t="shared" si="41"/>
        <v>0</v>
      </c>
    </row>
    <row r="105" spans="1:42">
      <c r="A105">
        <v>12</v>
      </c>
      <c r="B105" s="30" t="str">
        <f>Critères!$B94</f>
        <v>12.9</v>
      </c>
      <c r="C105" s="30" t="str">
        <f>Critères!$A86</f>
        <v>NAVIGATION</v>
      </c>
      <c r="D105" s="30" t="str">
        <f>'P01'!$D95</f>
        <v>C</v>
      </c>
      <c r="E105" s="30" t="str">
        <f>'P02'!$D95</f>
        <v>NA</v>
      </c>
      <c r="F105" s="30" t="str">
        <f>'P03'!$D95</f>
        <v>C</v>
      </c>
      <c r="G105" s="30" t="str">
        <f>'P04'!$D95</f>
        <v>C</v>
      </c>
      <c r="H105" s="30" t="str">
        <f>'P05'!$D95</f>
        <v>C</v>
      </c>
      <c r="I105" s="30" t="str">
        <f>'P06'!$D95</f>
        <v>NC</v>
      </c>
      <c r="J105" s="30" t="str">
        <f>'P07'!$D95</f>
        <v>C</v>
      </c>
      <c r="K105" s="30" t="str">
        <f>'P08'!$D95</f>
        <v>C</v>
      </c>
      <c r="L105" s="30" t="str">
        <f>'P09'!$D95</f>
        <v>C</v>
      </c>
      <c r="M105" s="30" t="str">
        <f>'P10'!$D95</f>
        <v>C</v>
      </c>
      <c r="N105" s="30" t="str">
        <f>'P11'!$D95</f>
        <v>C</v>
      </c>
      <c r="O105" s="30" t="str">
        <f>'P12'!$D95</f>
        <v>C</v>
      </c>
      <c r="P105" s="30" t="str">
        <f>'P13'!$D95</f>
        <v>C</v>
      </c>
      <c r="Q105" s="30" t="str">
        <f>'P14'!$D95</f>
        <v>C</v>
      </c>
      <c r="R105" s="30" t="str">
        <f>'P15'!$D95</f>
        <v>C</v>
      </c>
      <c r="S105" s="33">
        <f t="shared" si="36"/>
        <v>13</v>
      </c>
      <c r="T105" s="33">
        <f t="shared" si="37"/>
        <v>1</v>
      </c>
      <c r="U105" s="33">
        <f t="shared" si="38"/>
        <v>1</v>
      </c>
      <c r="V105" s="33">
        <f t="shared" si="39"/>
        <v>0</v>
      </c>
      <c r="W105" s="30" t="str">
        <f t="shared" si="40"/>
        <v>NC</v>
      </c>
      <c r="X105">
        <v>12</v>
      </c>
      <c r="Y105" s="30" t="str">
        <f>Critères!$B94</f>
        <v>12.9</v>
      </c>
      <c r="Z105" s="30" t="str">
        <f>Critères!$A86</f>
        <v>NAVIGATION</v>
      </c>
      <c r="AA105" s="30" t="str">
        <f>'P01'!$E95</f>
        <v>N</v>
      </c>
      <c r="AB105" s="30" t="str">
        <f>'P02'!$E95</f>
        <v>N</v>
      </c>
      <c r="AC105" s="30" t="str">
        <f>'P03'!$E95</f>
        <v>N</v>
      </c>
      <c r="AD105" s="30" t="str">
        <f>'P04'!$E95</f>
        <v>N</v>
      </c>
      <c r="AE105" s="30" t="str">
        <f>'P05'!$E95</f>
        <v>N</v>
      </c>
      <c r="AF105" s="30" t="str">
        <f>'P06'!$E95</f>
        <v>N</v>
      </c>
      <c r="AG105" s="30" t="str">
        <f>'P07'!$E95</f>
        <v>N</v>
      </c>
      <c r="AH105" s="30" t="str">
        <f>'P08'!$E95</f>
        <v>N</v>
      </c>
      <c r="AI105" s="30" t="str">
        <f>'P09'!$E95</f>
        <v>N</v>
      </c>
      <c r="AJ105" s="30" t="str">
        <f>'P10'!$E95</f>
        <v>N</v>
      </c>
      <c r="AK105" s="30" t="str">
        <f>'P11'!$E95</f>
        <v>N</v>
      </c>
      <c r="AL105" s="30" t="str">
        <f>'P12'!$E95</f>
        <v>N</v>
      </c>
      <c r="AM105" s="30" t="str">
        <f>'P13'!$E95</f>
        <v>N</v>
      </c>
      <c r="AN105" s="30" t="str">
        <f>'P14'!$E95</f>
        <v>N</v>
      </c>
      <c r="AO105" s="30" t="str">
        <f>'P15'!$E95</f>
        <v>N</v>
      </c>
      <c r="AP105" s="33">
        <f t="shared" si="41"/>
        <v>0</v>
      </c>
    </row>
    <row r="106" spans="1:42">
      <c r="A106">
        <v>12</v>
      </c>
      <c r="B106" s="30" t="str">
        <f>Critères!$B95</f>
        <v>12.10</v>
      </c>
      <c r="C106" s="30" t="str">
        <f>Critères!$A86</f>
        <v>NAVIGATION</v>
      </c>
      <c r="D106" s="30" t="str">
        <f>'P01'!$D96</f>
        <v>NA</v>
      </c>
      <c r="E106" s="30" t="str">
        <f>'P02'!$D96</f>
        <v>NA</v>
      </c>
      <c r="F106" s="30" t="str">
        <f>'P03'!$D96</f>
        <v>NA</v>
      </c>
      <c r="G106" s="30" t="str">
        <f>'P04'!$D96</f>
        <v>NA</v>
      </c>
      <c r="H106" s="30" t="str">
        <f>'P05'!$D96</f>
        <v>NA</v>
      </c>
      <c r="I106" s="30" t="str">
        <f>'P06'!$D96</f>
        <v>NA</v>
      </c>
      <c r="J106" s="30" t="str">
        <f>'P07'!$D96</f>
        <v>NA</v>
      </c>
      <c r="K106" s="30" t="str">
        <f>'P08'!$D96</f>
        <v>NA</v>
      </c>
      <c r="L106" s="30" t="str">
        <f>'P09'!$D96</f>
        <v>NA</v>
      </c>
      <c r="M106" s="30" t="str">
        <f>'P10'!$D96</f>
        <v>NA</v>
      </c>
      <c r="N106" s="30" t="str">
        <f>'P11'!$D96</f>
        <v>NA</v>
      </c>
      <c r="O106" s="30" t="str">
        <f>'P12'!$D96</f>
        <v>NA</v>
      </c>
      <c r="P106" s="30" t="str">
        <f>'P13'!$D96</f>
        <v>NA</v>
      </c>
      <c r="Q106" s="30" t="str">
        <f>'P14'!$D96</f>
        <v>NA</v>
      </c>
      <c r="R106" s="30" t="str">
        <f>'P15'!$D96</f>
        <v>NA</v>
      </c>
      <c r="S106" s="33">
        <f t="shared" si="36"/>
        <v>0</v>
      </c>
      <c r="T106" s="33">
        <f t="shared" si="37"/>
        <v>0</v>
      </c>
      <c r="U106" s="33">
        <f t="shared" si="38"/>
        <v>15</v>
      </c>
      <c r="V106" s="33">
        <f t="shared" si="39"/>
        <v>0</v>
      </c>
      <c r="W106" s="30" t="str">
        <f t="shared" si="40"/>
        <v>NA</v>
      </c>
      <c r="X106">
        <v>12</v>
      </c>
      <c r="Y106" s="30" t="str">
        <f>Critères!$B95</f>
        <v>12.10</v>
      </c>
      <c r="Z106" s="30" t="str">
        <f>Critères!$A86</f>
        <v>NAVIGATION</v>
      </c>
      <c r="AA106" s="30" t="str">
        <f>'P01'!$E96</f>
        <v>N</v>
      </c>
      <c r="AB106" s="30" t="str">
        <f>'P02'!$E96</f>
        <v>N</v>
      </c>
      <c r="AC106" s="30" t="str">
        <f>'P03'!$E96</f>
        <v>N</v>
      </c>
      <c r="AD106" s="30" t="str">
        <f>'P04'!$E96</f>
        <v>N</v>
      </c>
      <c r="AE106" s="30" t="str">
        <f>'P05'!$E96</f>
        <v>N</v>
      </c>
      <c r="AF106" s="30" t="str">
        <f>'P06'!$E96</f>
        <v>N</v>
      </c>
      <c r="AG106" s="30" t="str">
        <f>'P07'!$E96</f>
        <v>N</v>
      </c>
      <c r="AH106" s="30" t="str">
        <f>'P08'!$E96</f>
        <v>N</v>
      </c>
      <c r="AI106" s="30" t="str">
        <f>'P09'!$E96</f>
        <v>N</v>
      </c>
      <c r="AJ106" s="30" t="str">
        <f>'P10'!$E96</f>
        <v>N</v>
      </c>
      <c r="AK106" s="30" t="str">
        <f>'P11'!$E96</f>
        <v>N</v>
      </c>
      <c r="AL106" s="30" t="str">
        <f>'P12'!$E96</f>
        <v>N</v>
      </c>
      <c r="AM106" s="30" t="str">
        <f>'P13'!$E96</f>
        <v>N</v>
      </c>
      <c r="AN106" s="30" t="str">
        <f>'P14'!$E96</f>
        <v>N</v>
      </c>
      <c r="AO106" s="30" t="str">
        <f>'P15'!$E96</f>
        <v>N</v>
      </c>
      <c r="AP106" s="33">
        <f t="shared" si="41"/>
        <v>0</v>
      </c>
    </row>
    <row r="107" spans="1:42">
      <c r="A107">
        <v>12</v>
      </c>
      <c r="B107" s="30" t="str">
        <f>Critères!$B96</f>
        <v>12.11</v>
      </c>
      <c r="C107" s="30" t="str">
        <f>Critères!$A86</f>
        <v>NAVIGATION</v>
      </c>
      <c r="D107" s="30" t="str">
        <f>'P01'!$D97</f>
        <v>NA</v>
      </c>
      <c r="E107" s="30" t="str">
        <f>'P02'!$D97</f>
        <v>NA</v>
      </c>
      <c r="F107" s="30" t="str">
        <f>'P03'!$D97</f>
        <v>NA</v>
      </c>
      <c r="G107" s="30" t="str">
        <f>'P04'!$D97</f>
        <v>NA</v>
      </c>
      <c r="H107" s="30" t="str">
        <f>'P05'!$D97</f>
        <v>NA</v>
      </c>
      <c r="I107" s="30" t="str">
        <f>'P06'!$D97</f>
        <v>NA</v>
      </c>
      <c r="J107" s="30" t="str">
        <f>'P07'!$D97</f>
        <v>NA</v>
      </c>
      <c r="K107" s="30" t="str">
        <f>'P08'!$D97</f>
        <v>NA</v>
      </c>
      <c r="L107" s="30" t="str">
        <f>'P09'!$D97</f>
        <v>NA</v>
      </c>
      <c r="M107" s="30" t="str">
        <f>'P10'!$D97</f>
        <v>NA</v>
      </c>
      <c r="N107" s="30" t="str">
        <f>'P11'!$D97</f>
        <v>NA</v>
      </c>
      <c r="O107" s="30" t="str">
        <f>'P12'!$D97</f>
        <v>NA</v>
      </c>
      <c r="P107" s="30" t="str">
        <f>'P13'!$D97</f>
        <v>NA</v>
      </c>
      <c r="Q107" s="30" t="str">
        <f>'P14'!$D97</f>
        <v>NA</v>
      </c>
      <c r="R107" s="30" t="str">
        <f>'P15'!$D97</f>
        <v>NA</v>
      </c>
      <c r="S107" s="33">
        <f t="shared" si="36"/>
        <v>0</v>
      </c>
      <c r="T107" s="33">
        <f t="shared" si="37"/>
        <v>0</v>
      </c>
      <c r="U107" s="33">
        <f t="shared" si="38"/>
        <v>15</v>
      </c>
      <c r="V107" s="33">
        <f t="shared" si="39"/>
        <v>0</v>
      </c>
      <c r="W107" s="30" t="str">
        <f t="shared" si="40"/>
        <v>NA</v>
      </c>
      <c r="X107">
        <v>12</v>
      </c>
      <c r="Y107" s="30" t="str">
        <f>Critères!$B96</f>
        <v>12.11</v>
      </c>
      <c r="Z107" s="30" t="str">
        <f>Critères!$A86</f>
        <v>NAVIGATION</v>
      </c>
      <c r="AA107" s="30" t="str">
        <f>'P01'!$E97</f>
        <v>N</v>
      </c>
      <c r="AB107" s="30" t="str">
        <f>'P02'!$E97</f>
        <v>N</v>
      </c>
      <c r="AC107" s="30" t="str">
        <f>'P03'!$E97</f>
        <v>N</v>
      </c>
      <c r="AD107" s="30" t="str">
        <f>'P04'!$E97</f>
        <v>N</v>
      </c>
      <c r="AE107" s="30" t="str">
        <f>'P05'!$E97</f>
        <v>N</v>
      </c>
      <c r="AF107" s="30" t="str">
        <f>'P06'!$E97</f>
        <v>N</v>
      </c>
      <c r="AG107" s="30" t="str">
        <f>'P07'!$E97</f>
        <v>N</v>
      </c>
      <c r="AH107" s="30" t="str">
        <f>'P08'!$E97</f>
        <v>N</v>
      </c>
      <c r="AI107" s="30" t="str">
        <f>'P09'!$E97</f>
        <v>N</v>
      </c>
      <c r="AJ107" s="30" t="str">
        <f>'P10'!$E97</f>
        <v>N</v>
      </c>
      <c r="AK107" s="30" t="str">
        <f>'P11'!$E97</f>
        <v>N</v>
      </c>
      <c r="AL107" s="30" t="str">
        <f>'P12'!$E97</f>
        <v>N</v>
      </c>
      <c r="AM107" s="30" t="str">
        <f>'P13'!$E97</f>
        <v>N</v>
      </c>
      <c r="AN107" s="30" t="str">
        <f>'P14'!$E97</f>
        <v>N</v>
      </c>
      <c r="AO107" s="30" t="str">
        <f>'P15'!$E97</f>
        <v>N</v>
      </c>
      <c r="AP107" s="33">
        <f t="shared" si="41"/>
        <v>0</v>
      </c>
    </row>
    <row r="108" spans="1:42">
      <c r="A108" s="5"/>
      <c r="B108" s="36"/>
      <c r="C108" s="36"/>
      <c r="D108" s="36"/>
      <c r="E108" s="36"/>
      <c r="F108" s="36"/>
      <c r="G108" s="36"/>
      <c r="H108" s="36"/>
      <c r="I108" s="36"/>
      <c r="J108" s="36"/>
      <c r="K108" s="36"/>
      <c r="L108" s="36"/>
      <c r="M108" s="36"/>
      <c r="N108" s="36"/>
      <c r="O108" s="36"/>
      <c r="P108" s="36"/>
      <c r="Q108" s="36"/>
      <c r="R108" s="36"/>
      <c r="S108" s="37">
        <f>SUM(S97:S107)</f>
        <v>103</v>
      </c>
      <c r="T108" s="37">
        <f>SUM(T97:T107)</f>
        <v>1</v>
      </c>
      <c r="U108" s="37">
        <f>SUM(U97:U107)</f>
        <v>61</v>
      </c>
      <c r="V108" s="37">
        <f>SUM(V97:V107)</f>
        <v>0</v>
      </c>
      <c r="W108" s="36"/>
      <c r="X108" s="5"/>
      <c r="Y108" s="36"/>
      <c r="Z108" s="36"/>
      <c r="AA108" s="36"/>
      <c r="AB108" s="36"/>
      <c r="AC108" s="36"/>
      <c r="AD108" s="36"/>
      <c r="AE108" s="36"/>
      <c r="AF108" s="36"/>
      <c r="AG108" s="36"/>
      <c r="AH108" s="36"/>
      <c r="AI108" s="36"/>
      <c r="AJ108" s="36"/>
      <c r="AK108" s="36"/>
      <c r="AL108" s="36"/>
      <c r="AM108" s="36"/>
      <c r="AN108" s="36"/>
      <c r="AO108" s="36"/>
      <c r="AP108" s="37">
        <f>SUM(AP97:AP107)</f>
        <v>0</v>
      </c>
    </row>
    <row r="109" spans="1:42">
      <c r="A109">
        <v>13</v>
      </c>
      <c r="B109" s="30" t="str">
        <f>Critères!$B97</f>
        <v>13.1</v>
      </c>
      <c r="C109" s="30" t="str">
        <f>Critères!$A97</f>
        <v>CONSULTATION</v>
      </c>
      <c r="D109" s="30" t="str">
        <f>'P01'!$D98</f>
        <v>NA</v>
      </c>
      <c r="E109" s="30" t="str">
        <f>'P02'!$D98</f>
        <v>NA</v>
      </c>
      <c r="F109" s="30" t="str">
        <f>'P03'!$D98</f>
        <v>NA</v>
      </c>
      <c r="G109" s="30" t="str">
        <f>'P04'!$D98</f>
        <v>NA</v>
      </c>
      <c r="H109" s="30" t="str">
        <f>'P05'!$D98</f>
        <v>NA</v>
      </c>
      <c r="I109" s="30" t="str">
        <f>'P06'!$D98</f>
        <v>NA</v>
      </c>
      <c r="J109" s="30" t="str">
        <f>'P07'!$D98</f>
        <v>NA</v>
      </c>
      <c r="K109" s="30" t="str">
        <f>'P08'!$D98</f>
        <v>NA</v>
      </c>
      <c r="L109" s="30" t="str">
        <f>'P09'!$D98</f>
        <v>NA</v>
      </c>
      <c r="M109" s="30" t="str">
        <f>'P10'!$D98</f>
        <v>NA</v>
      </c>
      <c r="N109" s="30" t="str">
        <f>'P11'!$D98</f>
        <v>NA</v>
      </c>
      <c r="O109" s="30" t="str">
        <f>'P12'!$D98</f>
        <v>NA</v>
      </c>
      <c r="P109" s="30" t="str">
        <f>'P13'!$D98</f>
        <v>NA</v>
      </c>
      <c r="Q109" s="30" t="str">
        <f>'P14'!$D98</f>
        <v>NA</v>
      </c>
      <c r="R109" s="30" t="str">
        <f>'P15'!$D98</f>
        <v>NA</v>
      </c>
      <c r="S109" s="33">
        <f t="shared" ref="S109:S120" si="42">COUNTIF(D109:R109,"C")</f>
        <v>0</v>
      </c>
      <c r="T109" s="33">
        <f t="shared" ref="T109:T120" si="43">COUNTIF(D109:R109,"NC")</f>
        <v>0</v>
      </c>
      <c r="U109" s="33">
        <f t="shared" ref="U109:U120" si="44">COUNTIF(D109:R109,"NA")</f>
        <v>15</v>
      </c>
      <c r="V109" s="33">
        <f t="shared" ref="V109:V120" si="45">COUNTIF(D109:R109,"NT")</f>
        <v>0</v>
      </c>
      <c r="W109" s="30" t="str">
        <f t="shared" ref="W109:W120" si="46">IF(T109&gt;0,"NC",IF(S109&gt;0,"C",IF(V109&gt;0,"NT","NA")))</f>
        <v>NA</v>
      </c>
      <c r="X109">
        <v>13</v>
      </c>
      <c r="Y109" s="30" t="str">
        <f>Critères!$B97</f>
        <v>13.1</v>
      </c>
      <c r="Z109" s="30" t="str">
        <f>Critères!$A97</f>
        <v>CONSULTATION</v>
      </c>
      <c r="AA109" s="30" t="str">
        <f>'P01'!$E98</f>
        <v>N</v>
      </c>
      <c r="AB109" s="30" t="str">
        <f>'P02'!$E98</f>
        <v>N</v>
      </c>
      <c r="AC109" s="30" t="str">
        <f>'P03'!$E98</f>
        <v>N</v>
      </c>
      <c r="AD109" s="30" t="str">
        <f>'P04'!$E98</f>
        <v>N</v>
      </c>
      <c r="AE109" s="30" t="str">
        <f>'P05'!$E98</f>
        <v>N</v>
      </c>
      <c r="AF109" s="30" t="str">
        <f>'P06'!$E98</f>
        <v>N</v>
      </c>
      <c r="AG109" s="30" t="str">
        <f>'P07'!$E98</f>
        <v>N</v>
      </c>
      <c r="AH109" s="30" t="str">
        <f>'P08'!$E98</f>
        <v>N</v>
      </c>
      <c r="AI109" s="30" t="str">
        <f>'P09'!$E98</f>
        <v>N</v>
      </c>
      <c r="AJ109" s="30" t="str">
        <f>'P10'!$E98</f>
        <v>N</v>
      </c>
      <c r="AK109" s="30" t="str">
        <f>'P11'!$E98</f>
        <v>N</v>
      </c>
      <c r="AL109" s="30" t="str">
        <f>'P12'!$E98</f>
        <v>N</v>
      </c>
      <c r="AM109" s="30" t="str">
        <f>'P13'!$E98</f>
        <v>N</v>
      </c>
      <c r="AN109" s="30" t="str">
        <f>'P14'!$E98</f>
        <v>N</v>
      </c>
      <c r="AO109" s="30" t="str">
        <f>'P15'!$E98</f>
        <v>N</v>
      </c>
      <c r="AP109" s="33">
        <f t="shared" ref="AP109:AP120" si="47">COUNTIF(AA109:AO109,"D")</f>
        <v>0</v>
      </c>
    </row>
    <row r="110" spans="1:42">
      <c r="A110">
        <v>13</v>
      </c>
      <c r="B110" s="30" t="str">
        <f>Critères!$B98</f>
        <v>13.2</v>
      </c>
      <c r="C110" s="30" t="str">
        <f>Critères!$A97</f>
        <v>CONSULTATION</v>
      </c>
      <c r="D110" s="30" t="str">
        <f>'P01'!$D99</f>
        <v>C</v>
      </c>
      <c r="E110" s="30" t="str">
        <f>'P02'!$D99</f>
        <v>C</v>
      </c>
      <c r="F110" s="30" t="str">
        <f>'P03'!$D99</f>
        <v>C</v>
      </c>
      <c r="G110" s="30" t="str">
        <f>'P04'!$D99</f>
        <v>C</v>
      </c>
      <c r="H110" s="30" t="str">
        <f>'P05'!$D99</f>
        <v>C</v>
      </c>
      <c r="I110" s="30" t="str">
        <f>'P06'!$D99</f>
        <v>C</v>
      </c>
      <c r="J110" s="30" t="str">
        <f>'P07'!$D99</f>
        <v>C</v>
      </c>
      <c r="K110" s="30" t="str">
        <f>'P08'!$D99</f>
        <v>C</v>
      </c>
      <c r="L110" s="30" t="str">
        <f>'P09'!$D99</f>
        <v>C</v>
      </c>
      <c r="M110" s="30" t="str">
        <f>'P10'!$D99</f>
        <v>C</v>
      </c>
      <c r="N110" s="30" t="str">
        <f>'P11'!$D99</f>
        <v>C</v>
      </c>
      <c r="O110" s="30" t="str">
        <f>'P12'!$D99</f>
        <v>C</v>
      </c>
      <c r="P110" s="30" t="str">
        <f>'P13'!$D99</f>
        <v>C</v>
      </c>
      <c r="Q110" s="30" t="str">
        <f>'P14'!$D99</f>
        <v>C</v>
      </c>
      <c r="R110" s="30" t="str">
        <f>'P15'!$D99</f>
        <v>C</v>
      </c>
      <c r="S110" s="33">
        <f t="shared" si="42"/>
        <v>15</v>
      </c>
      <c r="T110" s="33">
        <f t="shared" si="43"/>
        <v>0</v>
      </c>
      <c r="U110" s="33">
        <f t="shared" si="44"/>
        <v>0</v>
      </c>
      <c r="V110" s="33">
        <f t="shared" si="45"/>
        <v>0</v>
      </c>
      <c r="W110" s="30" t="str">
        <f t="shared" si="46"/>
        <v>C</v>
      </c>
      <c r="X110">
        <v>13</v>
      </c>
      <c r="Y110" s="30" t="str">
        <f>Critères!$B98</f>
        <v>13.2</v>
      </c>
      <c r="Z110" s="30" t="str">
        <f>Critères!$A97</f>
        <v>CONSULTATION</v>
      </c>
      <c r="AA110" s="30" t="str">
        <f>'P01'!$E99</f>
        <v>N</v>
      </c>
      <c r="AB110" s="30" t="str">
        <f>'P02'!$E99</f>
        <v>N</v>
      </c>
      <c r="AC110" s="30" t="str">
        <f>'P03'!$E99</f>
        <v>N</v>
      </c>
      <c r="AD110" s="30" t="str">
        <f>'P04'!$E99</f>
        <v>N</v>
      </c>
      <c r="AE110" s="30" t="str">
        <f>'P05'!$E99</f>
        <v>N</v>
      </c>
      <c r="AF110" s="30" t="str">
        <f>'P06'!$E99</f>
        <v>N</v>
      </c>
      <c r="AG110" s="30" t="str">
        <f>'P07'!$E99</f>
        <v>N</v>
      </c>
      <c r="AH110" s="30" t="str">
        <f>'P08'!$E99</f>
        <v>N</v>
      </c>
      <c r="AI110" s="30" t="str">
        <f>'P09'!$E99</f>
        <v>N</v>
      </c>
      <c r="AJ110" s="30" t="str">
        <f>'P10'!$E99</f>
        <v>N</v>
      </c>
      <c r="AK110" s="30" t="str">
        <f>'P11'!$E99</f>
        <v>N</v>
      </c>
      <c r="AL110" s="30" t="str">
        <f>'P12'!$E99</f>
        <v>N</v>
      </c>
      <c r="AM110" s="30" t="str">
        <f>'P13'!$E99</f>
        <v>N</v>
      </c>
      <c r="AN110" s="30" t="str">
        <f>'P14'!$E99</f>
        <v>N</v>
      </c>
      <c r="AO110" s="30" t="str">
        <f>'P15'!$E99</f>
        <v>N</v>
      </c>
      <c r="AP110" s="33">
        <f t="shared" si="47"/>
        <v>0</v>
      </c>
    </row>
    <row r="111" spans="1:42">
      <c r="A111">
        <v>13</v>
      </c>
      <c r="B111" s="30" t="str">
        <f>Critères!$B99</f>
        <v>13.3</v>
      </c>
      <c r="C111" s="30" t="str">
        <f>Critères!$A97</f>
        <v>CONSULTATION</v>
      </c>
      <c r="D111" s="30" t="str">
        <f>'P01'!$D100</f>
        <v>NA</v>
      </c>
      <c r="E111" s="30" t="str">
        <f>'P02'!$D100</f>
        <v>NA</v>
      </c>
      <c r="F111" s="30" t="str">
        <f>'P03'!$D100</f>
        <v>NA</v>
      </c>
      <c r="G111" s="30" t="str">
        <f>'P04'!$D100</f>
        <v>NA</v>
      </c>
      <c r="H111" s="30" t="str">
        <f>'P05'!$D100</f>
        <v>NA</v>
      </c>
      <c r="I111" s="30" t="str">
        <f>'P06'!$D100</f>
        <v>NA</v>
      </c>
      <c r="J111" s="30" t="str">
        <f>'P07'!$D100</f>
        <v>NA</v>
      </c>
      <c r="K111" s="30" t="str">
        <f>'P08'!$D100</f>
        <v>NA</v>
      </c>
      <c r="L111" s="30" t="str">
        <f>'P09'!$D100</f>
        <v>NA</v>
      </c>
      <c r="M111" s="30" t="str">
        <f>'P10'!$D100</f>
        <v>NA</v>
      </c>
      <c r="N111" s="30" t="str">
        <f>'P11'!$D100</f>
        <v>NA</v>
      </c>
      <c r="O111" s="30" t="str">
        <f>'P12'!$D100</f>
        <v>NA</v>
      </c>
      <c r="P111" s="30" t="str">
        <f>'P13'!$D100</f>
        <v>NA</v>
      </c>
      <c r="Q111" s="30" t="str">
        <f>'P14'!$D100</f>
        <v>NA</v>
      </c>
      <c r="R111" s="30" t="str">
        <f>'P15'!$D100</f>
        <v>NA</v>
      </c>
      <c r="S111" s="33">
        <f t="shared" si="42"/>
        <v>0</v>
      </c>
      <c r="T111" s="33">
        <f t="shared" si="43"/>
        <v>0</v>
      </c>
      <c r="U111" s="33">
        <f t="shared" si="44"/>
        <v>15</v>
      </c>
      <c r="V111" s="33">
        <f t="shared" si="45"/>
        <v>0</v>
      </c>
      <c r="W111" s="30" t="str">
        <f t="shared" si="46"/>
        <v>NA</v>
      </c>
      <c r="X111">
        <v>13</v>
      </c>
      <c r="Y111" s="30" t="str">
        <f>Critères!$B99</f>
        <v>13.3</v>
      </c>
      <c r="Z111" s="30" t="str">
        <f>Critères!$A97</f>
        <v>CONSULTATION</v>
      </c>
      <c r="AA111" s="30" t="str">
        <f>'P01'!$E100</f>
        <v>N</v>
      </c>
      <c r="AB111" s="30" t="str">
        <f>'P02'!$E100</f>
        <v>N</v>
      </c>
      <c r="AC111" s="30" t="str">
        <f>'P03'!$E100</f>
        <v>N</v>
      </c>
      <c r="AD111" s="30" t="str">
        <f>'P04'!$E100</f>
        <v>N</v>
      </c>
      <c r="AE111" s="30" t="str">
        <f>'P05'!$E100</f>
        <v>N</v>
      </c>
      <c r="AF111" s="30" t="str">
        <f>'P06'!$E100</f>
        <v>N</v>
      </c>
      <c r="AG111" s="30" t="str">
        <f>'P07'!$E100</f>
        <v>N</v>
      </c>
      <c r="AH111" s="30" t="str">
        <f>'P08'!$E100</f>
        <v>N</v>
      </c>
      <c r="AI111" s="30" t="str">
        <f>'P09'!$E100</f>
        <v>N</v>
      </c>
      <c r="AJ111" s="30" t="str">
        <f>'P10'!$E100</f>
        <v>N</v>
      </c>
      <c r="AK111" s="30" t="str">
        <f>'P11'!$E100</f>
        <v>N</v>
      </c>
      <c r="AL111" s="30" t="str">
        <f>'P12'!$E100</f>
        <v>N</v>
      </c>
      <c r="AM111" s="30" t="str">
        <f>'P13'!$E100</f>
        <v>N</v>
      </c>
      <c r="AN111" s="30" t="str">
        <f>'P14'!$E100</f>
        <v>N</v>
      </c>
      <c r="AO111" s="30" t="str">
        <f>'P15'!$E100</f>
        <v>N</v>
      </c>
      <c r="AP111" s="33">
        <f t="shared" si="47"/>
        <v>0</v>
      </c>
    </row>
    <row r="112" spans="1:42">
      <c r="A112">
        <v>13</v>
      </c>
      <c r="B112" s="30" t="str">
        <f>Critères!$B100</f>
        <v>13.4</v>
      </c>
      <c r="C112" s="30" t="str">
        <f>Critères!$A97</f>
        <v>CONSULTATION</v>
      </c>
      <c r="D112" s="30" t="str">
        <f>'P01'!$D101</f>
        <v>NA</v>
      </c>
      <c r="E112" s="30" t="str">
        <f>'P02'!$D101</f>
        <v>NA</v>
      </c>
      <c r="F112" s="30" t="str">
        <f>'P03'!$D101</f>
        <v>NA</v>
      </c>
      <c r="G112" s="30" t="str">
        <f>'P04'!$D101</f>
        <v>NA</v>
      </c>
      <c r="H112" s="30" t="str">
        <f>'P05'!$D101</f>
        <v>NA</v>
      </c>
      <c r="I112" s="30" t="str">
        <f>'P06'!$D101</f>
        <v>NA</v>
      </c>
      <c r="J112" s="30" t="str">
        <f>'P07'!$D101</f>
        <v>NA</v>
      </c>
      <c r="K112" s="30" t="str">
        <f>'P08'!$D101</f>
        <v>NA</v>
      </c>
      <c r="L112" s="30" t="str">
        <f>'P09'!$D101</f>
        <v>NA</v>
      </c>
      <c r="M112" s="30" t="str">
        <f>'P10'!$D101</f>
        <v>NA</v>
      </c>
      <c r="N112" s="30" t="str">
        <f>'P11'!$D101</f>
        <v>NA</v>
      </c>
      <c r="O112" s="30" t="str">
        <f>'P12'!$D101</f>
        <v>NA</v>
      </c>
      <c r="P112" s="30" t="str">
        <f>'P13'!$D101</f>
        <v>NA</v>
      </c>
      <c r="Q112" s="30" t="str">
        <f>'P14'!$D101</f>
        <v>NA</v>
      </c>
      <c r="R112" s="30" t="str">
        <f>'P15'!$D101</f>
        <v>NA</v>
      </c>
      <c r="S112" s="33">
        <f t="shared" si="42"/>
        <v>0</v>
      </c>
      <c r="T112" s="33">
        <f t="shared" si="43"/>
        <v>0</v>
      </c>
      <c r="U112" s="33">
        <f t="shared" si="44"/>
        <v>15</v>
      </c>
      <c r="V112" s="33">
        <f t="shared" si="45"/>
        <v>0</v>
      </c>
      <c r="W112" s="30" t="str">
        <f t="shared" si="46"/>
        <v>NA</v>
      </c>
      <c r="X112">
        <v>13</v>
      </c>
      <c r="Y112" s="30" t="str">
        <f>Critères!$B100</f>
        <v>13.4</v>
      </c>
      <c r="Z112" s="30" t="str">
        <f>Critères!$A97</f>
        <v>CONSULTATION</v>
      </c>
      <c r="AA112" s="30" t="str">
        <f>'P01'!$E101</f>
        <v>N</v>
      </c>
      <c r="AB112" s="30" t="str">
        <f>'P02'!$E101</f>
        <v>N</v>
      </c>
      <c r="AC112" s="30" t="str">
        <f>'P03'!$E101</f>
        <v>N</v>
      </c>
      <c r="AD112" s="30" t="str">
        <f>'P04'!$E101</f>
        <v>N</v>
      </c>
      <c r="AE112" s="30" t="str">
        <f>'P05'!$E101</f>
        <v>N</v>
      </c>
      <c r="AF112" s="30" t="str">
        <f>'P06'!$E101</f>
        <v>N</v>
      </c>
      <c r="AG112" s="30" t="str">
        <f>'P07'!$E101</f>
        <v>N</v>
      </c>
      <c r="AH112" s="30" t="str">
        <f>'P08'!$E101</f>
        <v>N</v>
      </c>
      <c r="AI112" s="30" t="str">
        <f>'P09'!$E101</f>
        <v>N</v>
      </c>
      <c r="AJ112" s="30" t="str">
        <f>'P10'!$E101</f>
        <v>N</v>
      </c>
      <c r="AK112" s="30" t="str">
        <f>'P11'!$E101</f>
        <v>N</v>
      </c>
      <c r="AL112" s="30" t="str">
        <f>'P12'!$E101</f>
        <v>N</v>
      </c>
      <c r="AM112" s="30" t="str">
        <f>'P13'!$E101</f>
        <v>N</v>
      </c>
      <c r="AN112" s="30" t="str">
        <f>'P14'!$E101</f>
        <v>N</v>
      </c>
      <c r="AO112" s="30" t="str">
        <f>'P15'!$E101</f>
        <v>N</v>
      </c>
      <c r="AP112" s="33">
        <f t="shared" si="47"/>
        <v>0</v>
      </c>
    </row>
    <row r="113" spans="1:42">
      <c r="A113">
        <v>13</v>
      </c>
      <c r="B113" s="30" t="str">
        <f>Critères!$B101</f>
        <v>13.5</v>
      </c>
      <c r="C113" s="30" t="str">
        <f>Critères!$A97</f>
        <v>CONSULTATION</v>
      </c>
      <c r="D113" s="30" t="str">
        <f>'P01'!$D102</f>
        <v>NA</v>
      </c>
      <c r="E113" s="30" t="str">
        <f>'P02'!$D102</f>
        <v>NA</v>
      </c>
      <c r="F113" s="30" t="str">
        <f>'P03'!$D102</f>
        <v>NA</v>
      </c>
      <c r="G113" s="30" t="str">
        <f>'P04'!$D102</f>
        <v>NA</v>
      </c>
      <c r="H113" s="30" t="str">
        <f>'P05'!$D102</f>
        <v>NA</v>
      </c>
      <c r="I113" s="30" t="str">
        <f>'P06'!$D102</f>
        <v>NA</v>
      </c>
      <c r="J113" s="30" t="str">
        <f>'P07'!$D102</f>
        <v>NA</v>
      </c>
      <c r="K113" s="30" t="str">
        <f>'P08'!$D102</f>
        <v>NA</v>
      </c>
      <c r="L113" s="30" t="str">
        <f>'P09'!$D102</f>
        <v>NA</v>
      </c>
      <c r="M113" s="30" t="str">
        <f>'P10'!$D102</f>
        <v>NA</v>
      </c>
      <c r="N113" s="30" t="str">
        <f>'P11'!$D102</f>
        <v>NA</v>
      </c>
      <c r="O113" s="30" t="str">
        <f>'P12'!$D102</f>
        <v>NA</v>
      </c>
      <c r="P113" s="30" t="str">
        <f>'P13'!$D102</f>
        <v>NA</v>
      </c>
      <c r="Q113" s="30" t="str">
        <f>'P14'!$D102</f>
        <v>NA</v>
      </c>
      <c r="R113" s="30" t="str">
        <f>'P15'!$D102</f>
        <v>NA</v>
      </c>
      <c r="S113" s="33">
        <f t="shared" si="42"/>
        <v>0</v>
      </c>
      <c r="T113" s="33">
        <f t="shared" si="43"/>
        <v>0</v>
      </c>
      <c r="U113" s="33">
        <f t="shared" si="44"/>
        <v>15</v>
      </c>
      <c r="V113" s="33">
        <f t="shared" si="45"/>
        <v>0</v>
      </c>
      <c r="W113" s="30" t="str">
        <f t="shared" si="46"/>
        <v>NA</v>
      </c>
      <c r="X113">
        <v>13</v>
      </c>
      <c r="Y113" s="30" t="str">
        <f>Critères!$B101</f>
        <v>13.5</v>
      </c>
      <c r="Z113" s="30" t="str">
        <f>Critères!$A97</f>
        <v>CONSULTATION</v>
      </c>
      <c r="AA113" s="30" t="str">
        <f>'P01'!$E102</f>
        <v>N</v>
      </c>
      <c r="AB113" s="30" t="str">
        <f>'P02'!$E102</f>
        <v>N</v>
      </c>
      <c r="AC113" s="30" t="str">
        <f>'P03'!$E102</f>
        <v>N</v>
      </c>
      <c r="AD113" s="30" t="str">
        <f>'P04'!$E102</f>
        <v>N</v>
      </c>
      <c r="AE113" s="30" t="str">
        <f>'P05'!$E102</f>
        <v>N</v>
      </c>
      <c r="AF113" s="30" t="str">
        <f>'P06'!$E102</f>
        <v>N</v>
      </c>
      <c r="AG113" s="30" t="str">
        <f>'P07'!$E102</f>
        <v>N</v>
      </c>
      <c r="AH113" s="30" t="str">
        <f>'P08'!$E102</f>
        <v>N</v>
      </c>
      <c r="AI113" s="30" t="str">
        <f>'P09'!$E102</f>
        <v>N</v>
      </c>
      <c r="AJ113" s="30" t="str">
        <f>'P10'!$E102</f>
        <v>N</v>
      </c>
      <c r="AK113" s="30" t="str">
        <f>'P11'!$E102</f>
        <v>N</v>
      </c>
      <c r="AL113" s="30" t="str">
        <f>'P12'!$E102</f>
        <v>N</v>
      </c>
      <c r="AM113" s="30" t="str">
        <f>'P13'!$E102</f>
        <v>N</v>
      </c>
      <c r="AN113" s="30" t="str">
        <f>'P14'!$E102</f>
        <v>N</v>
      </c>
      <c r="AO113" s="30" t="str">
        <f>'P15'!$E102</f>
        <v>N</v>
      </c>
      <c r="AP113" s="33">
        <f t="shared" si="47"/>
        <v>0</v>
      </c>
    </row>
    <row r="114" spans="1:42">
      <c r="A114">
        <v>13</v>
      </c>
      <c r="B114" s="30" t="str">
        <f>Critères!$B102</f>
        <v>13.6</v>
      </c>
      <c r="C114" s="30" t="str">
        <f>Critères!$A97</f>
        <v>CONSULTATION</v>
      </c>
      <c r="D114" s="30" t="str">
        <f>'P01'!$D103</f>
        <v>NA</v>
      </c>
      <c r="E114" s="30" t="str">
        <f>'P02'!$D103</f>
        <v>NA</v>
      </c>
      <c r="F114" s="30" t="str">
        <f>'P03'!$D103</f>
        <v>NA</v>
      </c>
      <c r="G114" s="30" t="str">
        <f>'P04'!$D103</f>
        <v>NA</v>
      </c>
      <c r="H114" s="30" t="str">
        <f>'P05'!$D103</f>
        <v>NA</v>
      </c>
      <c r="I114" s="30" t="str">
        <f>'P06'!$D103</f>
        <v>NA</v>
      </c>
      <c r="J114" s="30" t="str">
        <f>'P07'!$D103</f>
        <v>NA</v>
      </c>
      <c r="K114" s="30" t="str">
        <f>'P08'!$D103</f>
        <v>NA</v>
      </c>
      <c r="L114" s="30" t="str">
        <f>'P09'!$D103</f>
        <v>NA</v>
      </c>
      <c r="M114" s="30" t="str">
        <f>'P10'!$D103</f>
        <v>NA</v>
      </c>
      <c r="N114" s="30" t="str">
        <f>'P11'!$D103</f>
        <v>NA</v>
      </c>
      <c r="O114" s="30" t="str">
        <f>'P12'!$D103</f>
        <v>NA</v>
      </c>
      <c r="P114" s="30" t="str">
        <f>'P13'!$D103</f>
        <v>NA</v>
      </c>
      <c r="Q114" s="30" t="str">
        <f>'P14'!$D103</f>
        <v>NA</v>
      </c>
      <c r="R114" s="30" t="str">
        <f>'P15'!$D103</f>
        <v>NA</v>
      </c>
      <c r="S114" s="33">
        <f t="shared" si="42"/>
        <v>0</v>
      </c>
      <c r="T114" s="33">
        <f t="shared" si="43"/>
        <v>0</v>
      </c>
      <c r="U114" s="33">
        <f t="shared" si="44"/>
        <v>15</v>
      </c>
      <c r="V114" s="33">
        <f t="shared" si="45"/>
        <v>0</v>
      </c>
      <c r="W114" s="30" t="str">
        <f t="shared" si="46"/>
        <v>NA</v>
      </c>
      <c r="X114">
        <v>13</v>
      </c>
      <c r="Y114" s="30" t="str">
        <f>Critères!$B102</f>
        <v>13.6</v>
      </c>
      <c r="Z114" s="30" t="str">
        <f>Critères!$A97</f>
        <v>CONSULTATION</v>
      </c>
      <c r="AA114" s="30" t="str">
        <f>'P01'!$E103</f>
        <v>N</v>
      </c>
      <c r="AB114" s="30" t="str">
        <f>'P02'!$E103</f>
        <v>N</v>
      </c>
      <c r="AC114" s="30" t="str">
        <f>'P03'!$E103</f>
        <v>N</v>
      </c>
      <c r="AD114" s="30" t="str">
        <f>'P04'!$E103</f>
        <v>N</v>
      </c>
      <c r="AE114" s="30" t="str">
        <f>'P05'!$E103</f>
        <v>N</v>
      </c>
      <c r="AF114" s="30" t="str">
        <f>'P06'!$E103</f>
        <v>N</v>
      </c>
      <c r="AG114" s="30" t="str">
        <f>'P07'!$E103</f>
        <v>N</v>
      </c>
      <c r="AH114" s="30" t="str">
        <f>'P08'!$E103</f>
        <v>N</v>
      </c>
      <c r="AI114" s="30" t="str">
        <f>'P09'!$E103</f>
        <v>N</v>
      </c>
      <c r="AJ114" s="30" t="str">
        <f>'P10'!$E103</f>
        <v>N</v>
      </c>
      <c r="AK114" s="30" t="str">
        <f>'P11'!$E103</f>
        <v>N</v>
      </c>
      <c r="AL114" s="30" t="str">
        <f>'P12'!$E103</f>
        <v>N</v>
      </c>
      <c r="AM114" s="30" t="str">
        <f>'P13'!$E103</f>
        <v>N</v>
      </c>
      <c r="AN114" s="30" t="str">
        <f>'P14'!$E103</f>
        <v>N</v>
      </c>
      <c r="AO114" s="30" t="str">
        <f>'P15'!$E103</f>
        <v>N</v>
      </c>
      <c r="AP114" s="33">
        <f t="shared" si="47"/>
        <v>0</v>
      </c>
    </row>
    <row r="115" spans="1:42">
      <c r="A115">
        <v>13</v>
      </c>
      <c r="B115" s="30" t="str">
        <f>Critères!$B103</f>
        <v>13.7</v>
      </c>
      <c r="C115" s="30" t="str">
        <f>Critères!$A97</f>
        <v>CONSULTATION</v>
      </c>
      <c r="D115" s="30" t="str">
        <f>'P01'!$D104</f>
        <v>NA</v>
      </c>
      <c r="E115" s="30" t="str">
        <f>'P02'!$D104</f>
        <v>NA</v>
      </c>
      <c r="F115" s="30" t="str">
        <f>'P03'!$D104</f>
        <v>NA</v>
      </c>
      <c r="G115" s="30" t="str">
        <f>'P04'!$D104</f>
        <v>NA</v>
      </c>
      <c r="H115" s="30" t="str">
        <f>'P05'!$D104</f>
        <v>NA</v>
      </c>
      <c r="I115" s="30" t="str">
        <f>'P06'!$D104</f>
        <v>NA</v>
      </c>
      <c r="J115" s="30" t="str">
        <f>'P07'!$D104</f>
        <v>NA</v>
      </c>
      <c r="K115" s="30" t="str">
        <f>'P08'!$D104</f>
        <v>NA</v>
      </c>
      <c r="L115" s="30" t="str">
        <f>'P09'!$D104</f>
        <v>NA</v>
      </c>
      <c r="M115" s="30" t="str">
        <f>'P10'!$D104</f>
        <v>NA</v>
      </c>
      <c r="N115" s="30" t="str">
        <f>'P11'!$D104</f>
        <v>NA</v>
      </c>
      <c r="O115" s="30" t="str">
        <f>'P12'!$D104</f>
        <v>NA</v>
      </c>
      <c r="P115" s="30" t="str">
        <f>'P13'!$D104</f>
        <v>NA</v>
      </c>
      <c r="Q115" s="30" t="str">
        <f>'P14'!$D104</f>
        <v>NA</v>
      </c>
      <c r="R115" s="30" t="str">
        <f>'P15'!$D104</f>
        <v>NA</v>
      </c>
      <c r="S115" s="33">
        <f t="shared" si="42"/>
        <v>0</v>
      </c>
      <c r="T115" s="33">
        <f t="shared" si="43"/>
        <v>0</v>
      </c>
      <c r="U115" s="33">
        <f t="shared" si="44"/>
        <v>15</v>
      </c>
      <c r="V115" s="33">
        <f t="shared" si="45"/>
        <v>0</v>
      </c>
      <c r="W115" s="30" t="str">
        <f t="shared" si="46"/>
        <v>NA</v>
      </c>
      <c r="X115">
        <v>13</v>
      </c>
      <c r="Y115" s="30" t="str">
        <f>Critères!$B103</f>
        <v>13.7</v>
      </c>
      <c r="Z115" s="30" t="str">
        <f>Critères!$A97</f>
        <v>CONSULTATION</v>
      </c>
      <c r="AA115" s="30" t="str">
        <f>'P01'!$E104</f>
        <v>N</v>
      </c>
      <c r="AB115" s="30" t="str">
        <f>'P02'!$E104</f>
        <v>N</v>
      </c>
      <c r="AC115" s="30" t="str">
        <f>'P03'!$E104</f>
        <v>N</v>
      </c>
      <c r="AD115" s="30" t="str">
        <f>'P04'!$E104</f>
        <v>N</v>
      </c>
      <c r="AE115" s="30" t="str">
        <f>'P05'!$E104</f>
        <v>N</v>
      </c>
      <c r="AF115" s="30" t="str">
        <f>'P06'!$E104</f>
        <v>N</v>
      </c>
      <c r="AG115" s="30" t="str">
        <f>'P07'!$E104</f>
        <v>N</v>
      </c>
      <c r="AH115" s="30" t="str">
        <f>'P08'!$E104</f>
        <v>N</v>
      </c>
      <c r="AI115" s="30" t="str">
        <f>'P09'!$E104</f>
        <v>N</v>
      </c>
      <c r="AJ115" s="30" t="str">
        <f>'P10'!$E104</f>
        <v>N</v>
      </c>
      <c r="AK115" s="30" t="str">
        <f>'P11'!$E104</f>
        <v>N</v>
      </c>
      <c r="AL115" s="30" t="str">
        <f>'P12'!$E104</f>
        <v>N</v>
      </c>
      <c r="AM115" s="30" t="str">
        <f>'P13'!$E104</f>
        <v>N</v>
      </c>
      <c r="AN115" s="30" t="str">
        <f>'P14'!$E104</f>
        <v>N</v>
      </c>
      <c r="AO115" s="30" t="str">
        <f>'P15'!$E104</f>
        <v>N</v>
      </c>
      <c r="AP115" s="33">
        <f t="shared" si="47"/>
        <v>0</v>
      </c>
    </row>
    <row r="116" spans="1:42">
      <c r="A116">
        <v>13</v>
      </c>
      <c r="B116" s="30" t="str">
        <f>Critères!$B104</f>
        <v>13.8</v>
      </c>
      <c r="C116" s="30" t="str">
        <f>Critères!$A97</f>
        <v>CONSULTATION</v>
      </c>
      <c r="D116" s="30" t="str">
        <f>'P01'!$D105</f>
        <v>NA</v>
      </c>
      <c r="E116" s="30" t="str">
        <f>'P02'!$D105</f>
        <v>NA</v>
      </c>
      <c r="F116" s="30" t="str">
        <f>'P03'!$D105</f>
        <v>NA</v>
      </c>
      <c r="G116" s="30" t="str">
        <f>'P04'!$D105</f>
        <v>NA</v>
      </c>
      <c r="H116" s="30" t="str">
        <f>'P05'!$D105</f>
        <v>NA</v>
      </c>
      <c r="I116" s="30" t="str">
        <f>'P06'!$D105</f>
        <v>NA</v>
      </c>
      <c r="J116" s="30" t="str">
        <f>'P07'!$D105</f>
        <v>NA</v>
      </c>
      <c r="K116" s="30" t="str">
        <f>'P08'!$D105</f>
        <v>NA</v>
      </c>
      <c r="L116" s="30" t="str">
        <f>'P09'!$D105</f>
        <v>NA</v>
      </c>
      <c r="M116" s="30" t="str">
        <f>'P10'!$D105</f>
        <v>NA</v>
      </c>
      <c r="N116" s="30" t="str">
        <f>'P11'!$D105</f>
        <v>NA</v>
      </c>
      <c r="O116" s="30" t="str">
        <f>'P12'!$D105</f>
        <v>NA</v>
      </c>
      <c r="P116" s="30" t="str">
        <f>'P13'!$D105</f>
        <v>NA</v>
      </c>
      <c r="Q116" s="30" t="str">
        <f>'P14'!$D105</f>
        <v>NA</v>
      </c>
      <c r="R116" s="30" t="str">
        <f>'P15'!$D105</f>
        <v>NA</v>
      </c>
      <c r="S116" s="33">
        <f t="shared" si="42"/>
        <v>0</v>
      </c>
      <c r="T116" s="33">
        <f t="shared" si="43"/>
        <v>0</v>
      </c>
      <c r="U116" s="33">
        <f t="shared" si="44"/>
        <v>15</v>
      </c>
      <c r="V116" s="33">
        <f t="shared" si="45"/>
        <v>0</v>
      </c>
      <c r="W116" s="30" t="str">
        <f t="shared" si="46"/>
        <v>NA</v>
      </c>
      <c r="X116">
        <v>13</v>
      </c>
      <c r="Y116" s="30" t="str">
        <f>Critères!$B104</f>
        <v>13.8</v>
      </c>
      <c r="Z116" s="30" t="str">
        <f>Critères!$A97</f>
        <v>CONSULTATION</v>
      </c>
      <c r="AA116" s="30" t="str">
        <f>'P01'!$E105</f>
        <v>N</v>
      </c>
      <c r="AB116" s="30" t="str">
        <f>'P02'!$E105</f>
        <v>N</v>
      </c>
      <c r="AC116" s="30" t="str">
        <f>'P03'!$E105</f>
        <v>N</v>
      </c>
      <c r="AD116" s="30" t="str">
        <f>'P04'!$E105</f>
        <v>N</v>
      </c>
      <c r="AE116" s="30" t="str">
        <f>'P05'!$E105</f>
        <v>N</v>
      </c>
      <c r="AF116" s="30" t="str">
        <f>'P06'!$E105</f>
        <v>N</v>
      </c>
      <c r="AG116" s="30" t="str">
        <f>'P07'!$E105</f>
        <v>N</v>
      </c>
      <c r="AH116" s="30" t="str">
        <f>'P08'!$E105</f>
        <v>N</v>
      </c>
      <c r="AI116" s="30" t="str">
        <f>'P09'!$E105</f>
        <v>N</v>
      </c>
      <c r="AJ116" s="30" t="str">
        <f>'P10'!$E105</f>
        <v>N</v>
      </c>
      <c r="AK116" s="30" t="str">
        <f>'P11'!$E105</f>
        <v>N</v>
      </c>
      <c r="AL116" s="30" t="str">
        <f>'P12'!$E105</f>
        <v>N</v>
      </c>
      <c r="AM116" s="30" t="str">
        <f>'P13'!$E105</f>
        <v>N</v>
      </c>
      <c r="AN116" s="30" t="str">
        <f>'P14'!$E105</f>
        <v>N</v>
      </c>
      <c r="AO116" s="30" t="str">
        <f>'P15'!$E105</f>
        <v>N</v>
      </c>
      <c r="AP116" s="33">
        <f t="shared" si="47"/>
        <v>0</v>
      </c>
    </row>
    <row r="117" spans="1:42">
      <c r="A117">
        <v>13</v>
      </c>
      <c r="B117" s="30" t="str">
        <f>Critères!$B105</f>
        <v>13.9</v>
      </c>
      <c r="C117" s="30" t="str">
        <f>Critères!$A97</f>
        <v>CONSULTATION</v>
      </c>
      <c r="D117" s="30" t="str">
        <f>'P01'!$D106</f>
        <v>C</v>
      </c>
      <c r="E117" s="30" t="str">
        <f>'P02'!$D106</f>
        <v>C</v>
      </c>
      <c r="F117" s="30" t="str">
        <f>'P03'!$D106</f>
        <v>C</v>
      </c>
      <c r="G117" s="30" t="str">
        <f>'P04'!$D106</f>
        <v>C</v>
      </c>
      <c r="H117" s="30" t="str">
        <f>'P05'!$D106</f>
        <v>C</v>
      </c>
      <c r="I117" s="30" t="str">
        <f>'P06'!$D106</f>
        <v>C</v>
      </c>
      <c r="J117" s="30" t="str">
        <f>'P07'!$D106</f>
        <v>C</v>
      </c>
      <c r="K117" s="30" t="str">
        <f>'P08'!$D106</f>
        <v>C</v>
      </c>
      <c r="L117" s="30" t="str">
        <f>'P09'!$D106</f>
        <v>C</v>
      </c>
      <c r="M117" s="30" t="str">
        <f>'P10'!$D106</f>
        <v>C</v>
      </c>
      <c r="N117" s="30" t="str">
        <f>'P11'!$D106</f>
        <v>C</v>
      </c>
      <c r="O117" s="30" t="str">
        <f>'P12'!$D106</f>
        <v>C</v>
      </c>
      <c r="P117" s="30" t="str">
        <f>'P13'!$D106</f>
        <v>C</v>
      </c>
      <c r="Q117" s="30" t="str">
        <f>'P14'!$D106</f>
        <v>C</v>
      </c>
      <c r="R117" s="30" t="str">
        <f>'P15'!$D106</f>
        <v>C</v>
      </c>
      <c r="S117" s="33">
        <f t="shared" si="42"/>
        <v>15</v>
      </c>
      <c r="T117" s="33">
        <f t="shared" si="43"/>
        <v>0</v>
      </c>
      <c r="U117" s="33">
        <f t="shared" si="44"/>
        <v>0</v>
      </c>
      <c r="V117" s="33">
        <f t="shared" si="45"/>
        <v>0</v>
      </c>
      <c r="W117" s="30" t="str">
        <f t="shared" si="46"/>
        <v>C</v>
      </c>
      <c r="X117">
        <v>13</v>
      </c>
      <c r="Y117" s="30" t="str">
        <f>Critères!$B105</f>
        <v>13.9</v>
      </c>
      <c r="Z117" s="30" t="str">
        <f>Critères!$A97</f>
        <v>CONSULTATION</v>
      </c>
      <c r="AA117" s="30" t="str">
        <f>'P01'!$E106</f>
        <v>N</v>
      </c>
      <c r="AB117" s="30" t="str">
        <f>'P02'!$E106</f>
        <v>N</v>
      </c>
      <c r="AC117" s="30" t="str">
        <f>'P03'!$E106</f>
        <v>N</v>
      </c>
      <c r="AD117" s="30" t="str">
        <f>'P04'!$E106</f>
        <v>N</v>
      </c>
      <c r="AE117" s="30" t="str">
        <f>'P05'!$E106</f>
        <v>N</v>
      </c>
      <c r="AF117" s="30" t="str">
        <f>'P06'!$E106</f>
        <v>N</v>
      </c>
      <c r="AG117" s="30" t="str">
        <f>'P07'!$E106</f>
        <v>N</v>
      </c>
      <c r="AH117" s="30" t="str">
        <f>'P08'!$E106</f>
        <v>N</v>
      </c>
      <c r="AI117" s="30" t="str">
        <f>'P09'!$E106</f>
        <v>N</v>
      </c>
      <c r="AJ117" s="30" t="str">
        <f>'P10'!$E106</f>
        <v>N</v>
      </c>
      <c r="AK117" s="30" t="str">
        <f>'P11'!$E106</f>
        <v>N</v>
      </c>
      <c r="AL117" s="30" t="str">
        <f>'P12'!$E106</f>
        <v>N</v>
      </c>
      <c r="AM117" s="30" t="str">
        <f>'P13'!$E106</f>
        <v>N</v>
      </c>
      <c r="AN117" s="30" t="str">
        <f>'P14'!$E106</f>
        <v>N</v>
      </c>
      <c r="AO117" s="30" t="str">
        <f>'P15'!$E106</f>
        <v>N</v>
      </c>
      <c r="AP117" s="33">
        <f t="shared" si="47"/>
        <v>0</v>
      </c>
    </row>
    <row r="118" spans="1:42">
      <c r="A118">
        <v>13</v>
      </c>
      <c r="B118" s="30" t="str">
        <f>Critères!$B106</f>
        <v>13.10</v>
      </c>
      <c r="C118" s="30" t="str">
        <f>Critères!$A97</f>
        <v>CONSULTATION</v>
      </c>
      <c r="D118" s="30" t="str">
        <f>'P01'!$D107</f>
        <v>NA</v>
      </c>
      <c r="E118" s="30" t="str">
        <f>'P02'!$D107</f>
        <v>NA</v>
      </c>
      <c r="F118" s="30" t="str">
        <f>'P03'!$D107</f>
        <v>NA</v>
      </c>
      <c r="G118" s="30" t="str">
        <f>'P04'!$D107</f>
        <v>NA</v>
      </c>
      <c r="H118" s="30" t="str">
        <f>'P05'!$D107</f>
        <v>NA</v>
      </c>
      <c r="I118" s="30" t="str">
        <f>'P06'!$D107</f>
        <v>NA</v>
      </c>
      <c r="J118" s="30" t="str">
        <f>'P07'!$D107</f>
        <v>NA</v>
      </c>
      <c r="K118" s="30" t="str">
        <f>'P08'!$D107</f>
        <v>NA</v>
      </c>
      <c r="L118" s="30" t="str">
        <f>'P09'!$D107</f>
        <v>NA</v>
      </c>
      <c r="M118" s="30" t="str">
        <f>'P10'!$D107</f>
        <v>NA</v>
      </c>
      <c r="N118" s="30" t="str">
        <f>'P11'!$D107</f>
        <v>NA</v>
      </c>
      <c r="O118" s="30" t="str">
        <f>'P12'!$D107</f>
        <v>NA</v>
      </c>
      <c r="P118" s="30" t="str">
        <f>'P13'!$D107</f>
        <v>NA</v>
      </c>
      <c r="Q118" s="30" t="str">
        <f>'P14'!$D107</f>
        <v>NA</v>
      </c>
      <c r="R118" s="30" t="str">
        <f>'P15'!$D107</f>
        <v>NA</v>
      </c>
      <c r="S118" s="33">
        <f t="shared" si="42"/>
        <v>0</v>
      </c>
      <c r="T118" s="33">
        <f t="shared" si="43"/>
        <v>0</v>
      </c>
      <c r="U118" s="33">
        <f t="shared" si="44"/>
        <v>15</v>
      </c>
      <c r="V118" s="33">
        <f t="shared" si="45"/>
        <v>0</v>
      </c>
      <c r="W118" s="30" t="str">
        <f t="shared" si="46"/>
        <v>NA</v>
      </c>
      <c r="X118">
        <v>13</v>
      </c>
      <c r="Y118" s="30" t="str">
        <f>Critères!$B106</f>
        <v>13.10</v>
      </c>
      <c r="Z118" s="30" t="str">
        <f>Critères!$A97</f>
        <v>CONSULTATION</v>
      </c>
      <c r="AA118" s="30" t="str">
        <f>'P01'!$E107</f>
        <v>N</v>
      </c>
      <c r="AB118" s="30" t="str">
        <f>'P02'!$E107</f>
        <v>N</v>
      </c>
      <c r="AC118" s="30" t="str">
        <f>'P03'!$E107</f>
        <v>N</v>
      </c>
      <c r="AD118" s="30" t="str">
        <f>'P04'!$E107</f>
        <v>N</v>
      </c>
      <c r="AE118" s="30" t="str">
        <f>'P05'!$E107</f>
        <v>N</v>
      </c>
      <c r="AF118" s="30" t="str">
        <f>'P06'!$E107</f>
        <v>N</v>
      </c>
      <c r="AG118" s="30" t="str">
        <f>'P07'!$E107</f>
        <v>N</v>
      </c>
      <c r="AH118" s="30" t="str">
        <f>'P08'!$E107</f>
        <v>N</v>
      </c>
      <c r="AI118" s="30" t="str">
        <f>'P09'!$E107</f>
        <v>N</v>
      </c>
      <c r="AJ118" s="30" t="str">
        <f>'P10'!$E107</f>
        <v>N</v>
      </c>
      <c r="AK118" s="30" t="str">
        <f>'P11'!$E107</f>
        <v>N</v>
      </c>
      <c r="AL118" s="30" t="str">
        <f>'P12'!$E107</f>
        <v>N</v>
      </c>
      <c r="AM118" s="30" t="str">
        <f>'P13'!$E107</f>
        <v>N</v>
      </c>
      <c r="AN118" s="30" t="str">
        <f>'P14'!$E107</f>
        <v>N</v>
      </c>
      <c r="AO118" s="30" t="str">
        <f>'P15'!$E107</f>
        <v>N</v>
      </c>
      <c r="AP118" s="33">
        <f t="shared" si="47"/>
        <v>0</v>
      </c>
    </row>
    <row r="119" spans="1:42">
      <c r="A119">
        <v>13</v>
      </c>
      <c r="B119" s="30" t="str">
        <f>Critères!$B107</f>
        <v>13.11</v>
      </c>
      <c r="C119" s="30" t="str">
        <f>Critères!$A97</f>
        <v>CONSULTATION</v>
      </c>
      <c r="D119" s="30" t="str">
        <f>'P01'!$D108</f>
        <v>C</v>
      </c>
      <c r="E119" s="30" t="str">
        <f>'P02'!$D108</f>
        <v>C</v>
      </c>
      <c r="F119" s="30" t="str">
        <f>'P03'!$D108</f>
        <v>C</v>
      </c>
      <c r="G119" s="30" t="str">
        <f>'P04'!$D108</f>
        <v>C</v>
      </c>
      <c r="H119" s="30" t="str">
        <f>'P05'!$D108</f>
        <v>C</v>
      </c>
      <c r="I119" s="30" t="str">
        <f>'P06'!$D108</f>
        <v>C</v>
      </c>
      <c r="J119" s="30" t="str">
        <f>'P07'!$D108</f>
        <v>C</v>
      </c>
      <c r="K119" s="30" t="str">
        <f>'P08'!$D108</f>
        <v>C</v>
      </c>
      <c r="L119" s="30" t="str">
        <f>'P09'!$D108</f>
        <v>C</v>
      </c>
      <c r="M119" s="30" t="str">
        <f>'P10'!$D108</f>
        <v>C</v>
      </c>
      <c r="N119" s="30" t="str">
        <f>'P11'!$D108</f>
        <v>C</v>
      </c>
      <c r="O119" s="30" t="str">
        <f>'P12'!$D108</f>
        <v>C</v>
      </c>
      <c r="P119" s="30" t="str">
        <f>'P13'!$D108</f>
        <v>C</v>
      </c>
      <c r="Q119" s="30" t="str">
        <f>'P14'!$D108</f>
        <v>C</v>
      </c>
      <c r="R119" s="30" t="str">
        <f>'P15'!$D108</f>
        <v>C</v>
      </c>
      <c r="S119" s="33">
        <f t="shared" si="42"/>
        <v>15</v>
      </c>
      <c r="T119" s="33">
        <f t="shared" si="43"/>
        <v>0</v>
      </c>
      <c r="U119" s="33">
        <f t="shared" si="44"/>
        <v>0</v>
      </c>
      <c r="V119" s="33">
        <f t="shared" si="45"/>
        <v>0</v>
      </c>
      <c r="W119" s="30" t="str">
        <f t="shared" si="46"/>
        <v>C</v>
      </c>
      <c r="X119">
        <v>13</v>
      </c>
      <c r="Y119" s="30" t="str">
        <f>Critères!$B107</f>
        <v>13.11</v>
      </c>
      <c r="Z119" s="30" t="str">
        <f>Critères!$A97</f>
        <v>CONSULTATION</v>
      </c>
      <c r="AA119" s="30" t="str">
        <f>'P01'!$E108</f>
        <v>N</v>
      </c>
      <c r="AB119" s="30" t="str">
        <f>'P02'!$E108</f>
        <v>N</v>
      </c>
      <c r="AC119" s="30" t="str">
        <f>'P03'!$E108</f>
        <v>N</v>
      </c>
      <c r="AD119" s="30" t="str">
        <f>'P04'!$E108</f>
        <v>N</v>
      </c>
      <c r="AE119" s="30" t="str">
        <f>'P05'!$E108</f>
        <v>N</v>
      </c>
      <c r="AF119" s="30" t="str">
        <f>'P06'!$E108</f>
        <v>N</v>
      </c>
      <c r="AG119" s="30" t="str">
        <f>'P07'!$E108</f>
        <v>N</v>
      </c>
      <c r="AH119" s="30" t="str">
        <f>'P08'!$E108</f>
        <v>N</v>
      </c>
      <c r="AI119" s="30" t="str">
        <f>'P09'!$E108</f>
        <v>N</v>
      </c>
      <c r="AJ119" s="30" t="str">
        <f>'P10'!$E108</f>
        <v>N</v>
      </c>
      <c r="AK119" s="30" t="str">
        <f>'P11'!$E108</f>
        <v>N</v>
      </c>
      <c r="AL119" s="30" t="str">
        <f>'P12'!$E108</f>
        <v>N</v>
      </c>
      <c r="AM119" s="30" t="str">
        <f>'P13'!$E108</f>
        <v>N</v>
      </c>
      <c r="AN119" s="30" t="str">
        <f>'P14'!$E108</f>
        <v>N</v>
      </c>
      <c r="AO119" s="30" t="str">
        <f>'P15'!$E108</f>
        <v>N</v>
      </c>
      <c r="AP119" s="33">
        <f t="shared" si="47"/>
        <v>0</v>
      </c>
    </row>
    <row r="120" spans="1:42">
      <c r="A120">
        <v>13</v>
      </c>
      <c r="B120" s="30" t="str">
        <f>Critères!$B108</f>
        <v>13.12</v>
      </c>
      <c r="C120" s="30" t="str">
        <f>Critères!$A97</f>
        <v>CONSULTATION</v>
      </c>
      <c r="D120" s="30" t="str">
        <f>'P01'!$D109</f>
        <v>NA</v>
      </c>
      <c r="E120" s="30" t="str">
        <f>'P02'!$D109</f>
        <v>NA</v>
      </c>
      <c r="F120" s="30" t="str">
        <f>'P03'!$D109</f>
        <v>NA</v>
      </c>
      <c r="G120" s="30" t="str">
        <f>'P04'!$D109</f>
        <v>NA</v>
      </c>
      <c r="H120" s="30" t="str">
        <f>'P05'!$D109</f>
        <v>NA</v>
      </c>
      <c r="I120" s="30" t="str">
        <f>'P06'!$D109</f>
        <v>NA</v>
      </c>
      <c r="J120" s="30" t="str">
        <f>'P07'!$D109</f>
        <v>NA</v>
      </c>
      <c r="K120" s="30" t="str">
        <f>'P08'!$D109</f>
        <v>NA</v>
      </c>
      <c r="L120" s="30" t="str">
        <f>'P09'!$D109</f>
        <v>NA</v>
      </c>
      <c r="M120" s="30" t="str">
        <f>'P10'!$D109</f>
        <v>NA</v>
      </c>
      <c r="N120" s="30" t="str">
        <f>'P11'!$D109</f>
        <v>NA</v>
      </c>
      <c r="O120" s="30" t="str">
        <f>'P12'!$D109</f>
        <v>NA</v>
      </c>
      <c r="P120" s="30" t="str">
        <f>'P13'!$D109</f>
        <v>NA</v>
      </c>
      <c r="Q120" s="30" t="str">
        <f>'P14'!$D109</f>
        <v>NA</v>
      </c>
      <c r="R120" s="30" t="str">
        <f>'P15'!$D109</f>
        <v>NA</v>
      </c>
      <c r="S120" s="33">
        <f t="shared" si="42"/>
        <v>0</v>
      </c>
      <c r="T120" s="33">
        <f t="shared" si="43"/>
        <v>0</v>
      </c>
      <c r="U120" s="33">
        <f t="shared" si="44"/>
        <v>15</v>
      </c>
      <c r="V120" s="33">
        <f t="shared" si="45"/>
        <v>0</v>
      </c>
      <c r="W120" s="30" t="str">
        <f t="shared" si="46"/>
        <v>NA</v>
      </c>
      <c r="X120">
        <v>13</v>
      </c>
      <c r="Y120" s="30" t="str">
        <f>Critères!$B108</f>
        <v>13.12</v>
      </c>
      <c r="Z120" s="30" t="str">
        <f>Critères!$A97</f>
        <v>CONSULTATION</v>
      </c>
      <c r="AA120" s="30" t="str">
        <f>'P01'!$E109</f>
        <v>N</v>
      </c>
      <c r="AB120" s="30" t="str">
        <f>'P02'!$E109</f>
        <v>N</v>
      </c>
      <c r="AC120" s="30" t="str">
        <f>'P03'!$E109</f>
        <v>N</v>
      </c>
      <c r="AD120" s="30" t="str">
        <f>'P04'!$E109</f>
        <v>N</v>
      </c>
      <c r="AE120" s="30" t="str">
        <f>'P05'!$E109</f>
        <v>N</v>
      </c>
      <c r="AF120" s="30" t="str">
        <f>'P06'!$E109</f>
        <v>N</v>
      </c>
      <c r="AG120" s="30" t="str">
        <f>'P07'!$E109</f>
        <v>N</v>
      </c>
      <c r="AH120" s="30" t="str">
        <f>'P08'!$E109</f>
        <v>N</v>
      </c>
      <c r="AI120" s="30" t="str">
        <f>'P09'!$E109</f>
        <v>N</v>
      </c>
      <c r="AJ120" s="30" t="str">
        <f>'P10'!$E109</f>
        <v>N</v>
      </c>
      <c r="AK120" s="30" t="str">
        <f>'P11'!$E109</f>
        <v>N</v>
      </c>
      <c r="AL120" s="30" t="str">
        <f>'P12'!$E109</f>
        <v>N</v>
      </c>
      <c r="AM120" s="30" t="str">
        <f>'P13'!$E109</f>
        <v>N</v>
      </c>
      <c r="AN120" s="30" t="str">
        <f>'P14'!$E109</f>
        <v>N</v>
      </c>
      <c r="AO120" s="30" t="str">
        <f>'P15'!$E109</f>
        <v>N</v>
      </c>
      <c r="AP120" s="33">
        <f t="shared" si="47"/>
        <v>0</v>
      </c>
    </row>
    <row r="121" spans="1:42">
      <c r="A121" s="5"/>
      <c r="B121" s="36"/>
      <c r="C121" s="36"/>
      <c r="D121" s="36"/>
      <c r="E121" s="36"/>
      <c r="F121" s="36"/>
      <c r="G121" s="36"/>
      <c r="H121" s="36"/>
      <c r="I121" s="36"/>
      <c r="J121" s="36"/>
      <c r="K121" s="36"/>
      <c r="L121" s="36"/>
      <c r="M121" s="36"/>
      <c r="N121" s="36"/>
      <c r="O121" s="36"/>
      <c r="P121" s="36"/>
      <c r="Q121" s="36"/>
      <c r="R121" s="36"/>
      <c r="S121" s="37">
        <f>SUM(S109:S120)</f>
        <v>45</v>
      </c>
      <c r="T121" s="37">
        <f>SUM(T109:T120)</f>
        <v>0</v>
      </c>
      <c r="U121" s="37">
        <f>SUM(U109:U120)</f>
        <v>135</v>
      </c>
      <c r="V121" s="37">
        <f>SUM(V109:V120)</f>
        <v>0</v>
      </c>
      <c r="W121" s="36"/>
      <c r="X121" s="5"/>
      <c r="Y121" s="36"/>
      <c r="Z121" s="36"/>
      <c r="AA121" s="36"/>
      <c r="AB121" s="36"/>
      <c r="AC121" s="36"/>
      <c r="AD121" s="36"/>
      <c r="AE121" s="36"/>
      <c r="AF121" s="36"/>
      <c r="AG121" s="36"/>
      <c r="AH121" s="36"/>
      <c r="AI121" s="36"/>
      <c r="AJ121" s="36"/>
      <c r="AK121" s="36"/>
      <c r="AL121" s="36"/>
      <c r="AM121" s="36"/>
      <c r="AN121" s="36"/>
      <c r="AO121" s="36"/>
      <c r="AP121" s="37">
        <f>SUM(AP109:AP120)</f>
        <v>0</v>
      </c>
    </row>
    <row r="122" spans="1:42">
      <c r="B122" s="30"/>
      <c r="C122" s="30" t="s">
        <v>265</v>
      </c>
      <c r="D122" s="30">
        <f t="shared" ref="D122:R122" si="48">SUM(COUNTIF(D3:D11,"C"),COUNTIF(D13:D14,"C"),COUNTIF(D16:D18,"C"),COUNTIF(D20:D32,"C"),COUNTIF(D34:D41,"C"),COUNTIF(D43:D44,"C"),COUNTIF(D46:D50,"C"),COUNTIF(D52:D61,"C"),COUNTIF(D63:D66,"C"),COUNTIF(D68:D81,"C"),COUNTIF(D83:D95,"C"),COUNTIF(D97:D107,"C"),COUNTIF(D109:D120,"C"))</f>
        <v>58</v>
      </c>
      <c r="E122" s="30">
        <f t="shared" si="48"/>
        <v>47</v>
      </c>
      <c r="F122" s="30">
        <f t="shared" si="48"/>
        <v>47</v>
      </c>
      <c r="G122" s="30">
        <f t="shared" si="48"/>
        <v>55</v>
      </c>
      <c r="H122" s="30">
        <f t="shared" si="48"/>
        <v>52</v>
      </c>
      <c r="I122" s="30">
        <f t="shared" si="48"/>
        <v>46</v>
      </c>
      <c r="J122" s="30">
        <f t="shared" si="48"/>
        <v>44</v>
      </c>
      <c r="K122" s="30">
        <f t="shared" si="48"/>
        <v>50</v>
      </c>
      <c r="L122" s="30">
        <f t="shared" si="48"/>
        <v>45</v>
      </c>
      <c r="M122" s="30">
        <f t="shared" si="48"/>
        <v>46</v>
      </c>
      <c r="N122" s="30">
        <f t="shared" si="48"/>
        <v>46</v>
      </c>
      <c r="O122" s="30">
        <f t="shared" si="48"/>
        <v>46</v>
      </c>
      <c r="P122" s="30">
        <f t="shared" si="48"/>
        <v>46</v>
      </c>
      <c r="Q122" s="30">
        <f t="shared" si="48"/>
        <v>46</v>
      </c>
      <c r="R122" s="30">
        <f t="shared" si="48"/>
        <v>47</v>
      </c>
      <c r="S122" s="39"/>
      <c r="T122" s="39"/>
      <c r="U122" s="39"/>
      <c r="V122" s="39"/>
      <c r="Y122" s="30"/>
      <c r="Z122" s="30"/>
      <c r="AP122" s="39"/>
    </row>
    <row r="123" spans="1:42">
      <c r="B123" s="30"/>
      <c r="C123" s="30" t="s">
        <v>266</v>
      </c>
      <c r="D123" s="30">
        <f t="shared" ref="D123:R123" si="49">SUM(COUNTIF(D3:D11,"NC"),COUNTIF(D13:D14,"NC"),COUNTIF(D16:D18,"NC"),COUNTIF(D20:D32,"NC"),COUNTIF(D34:D41,"NC"),COUNTIF(D43:D44,"NC"),COUNTIF(D46:D50,"NC"),COUNTIF(D52:D61,"NC"),COUNTIF(D63:D66,"NC"),COUNTIF(D68:D81,"NC"),COUNTIF(D83:D95,"NC"),COUNTIF(D97:D107,"NC"),COUNTIF(D109:D120,"NC"))</f>
        <v>6</v>
      </c>
      <c r="E123" s="30">
        <f t="shared" si="49"/>
        <v>6</v>
      </c>
      <c r="F123" s="30">
        <f t="shared" si="49"/>
        <v>5</v>
      </c>
      <c r="G123" s="30">
        <f t="shared" si="49"/>
        <v>7</v>
      </c>
      <c r="H123" s="30">
        <f t="shared" si="49"/>
        <v>5</v>
      </c>
      <c r="I123" s="30">
        <f t="shared" si="49"/>
        <v>6</v>
      </c>
      <c r="J123" s="30">
        <f t="shared" si="49"/>
        <v>8</v>
      </c>
      <c r="K123" s="30">
        <f t="shared" si="49"/>
        <v>10</v>
      </c>
      <c r="L123" s="30">
        <f t="shared" si="49"/>
        <v>7</v>
      </c>
      <c r="M123" s="30">
        <f t="shared" si="49"/>
        <v>5</v>
      </c>
      <c r="N123" s="30">
        <f t="shared" si="49"/>
        <v>5</v>
      </c>
      <c r="O123" s="30">
        <f t="shared" si="49"/>
        <v>5</v>
      </c>
      <c r="P123" s="30">
        <f t="shared" si="49"/>
        <v>5</v>
      </c>
      <c r="Q123" s="30">
        <f t="shared" si="49"/>
        <v>6</v>
      </c>
      <c r="R123" s="30">
        <f t="shared" si="49"/>
        <v>5</v>
      </c>
      <c r="S123" s="39"/>
      <c r="T123" s="39"/>
      <c r="U123" s="39"/>
      <c r="V123" s="39"/>
      <c r="Y123" s="30"/>
      <c r="Z123" s="30"/>
      <c r="AP123" s="39"/>
    </row>
    <row r="124" spans="1:42">
      <c r="B124" s="30"/>
      <c r="C124" s="30" t="s">
        <v>267</v>
      </c>
      <c r="D124" s="30">
        <f t="shared" ref="D124:R124" si="50">SUM(COUNTIF(D3:D11,"NA"),COUNTIF(D13:D14,"NA"),COUNTIF(D16:D18,"NA"),COUNTIF(D20:D32,"NA"),COUNTIF(D34:D41,"NA"),COUNTIF(D43:D44,"NA"),COUNTIF(D46:D50,"NA"),COUNTIF(D52:D61,"NA"),COUNTIF(D63:D66,"NA"),COUNTIF(D68:D81,"NA"),COUNTIF(D83:D95,"NA"),COUNTIF(D97:D107,"NA"),COUNTIF(D109:D120,"NA"))</f>
        <v>42</v>
      </c>
      <c r="E124" s="30">
        <f t="shared" si="50"/>
        <v>53</v>
      </c>
      <c r="F124" s="30">
        <f t="shared" si="50"/>
        <v>54</v>
      </c>
      <c r="G124" s="30">
        <f t="shared" si="50"/>
        <v>44</v>
      </c>
      <c r="H124" s="30">
        <f t="shared" si="50"/>
        <v>49</v>
      </c>
      <c r="I124" s="30">
        <f t="shared" si="50"/>
        <v>54</v>
      </c>
      <c r="J124" s="30">
        <f t="shared" si="50"/>
        <v>54</v>
      </c>
      <c r="K124" s="30">
        <f t="shared" si="50"/>
        <v>46</v>
      </c>
      <c r="L124" s="30">
        <f t="shared" si="50"/>
        <v>54</v>
      </c>
      <c r="M124" s="30">
        <f t="shared" si="50"/>
        <v>55</v>
      </c>
      <c r="N124" s="30">
        <f t="shared" si="50"/>
        <v>55</v>
      </c>
      <c r="O124" s="30">
        <f t="shared" si="50"/>
        <v>55</v>
      </c>
      <c r="P124" s="30">
        <f t="shared" si="50"/>
        <v>55</v>
      </c>
      <c r="Q124" s="30">
        <f t="shared" si="50"/>
        <v>54</v>
      </c>
      <c r="R124" s="30">
        <f t="shared" si="50"/>
        <v>54</v>
      </c>
      <c r="S124" s="39"/>
      <c r="T124" s="39"/>
      <c r="U124" s="39"/>
      <c r="V124" s="39"/>
      <c r="Y124" s="30"/>
      <c r="Z124" s="30"/>
      <c r="AP124" s="39"/>
    </row>
    <row r="125" spans="1:42">
      <c r="B125" s="30"/>
      <c r="C125" s="30" t="s">
        <v>268</v>
      </c>
      <c r="D125">
        <f t="shared" ref="D125:R125" si="51">IF(AND(D122=0,D123=0),"NA",D122/(D122+D123))</f>
        <v>0.90625</v>
      </c>
      <c r="E125">
        <f t="shared" si="51"/>
        <v>0.8867924528301887</v>
      </c>
      <c r="F125">
        <f t="shared" si="51"/>
        <v>0.90384615384615385</v>
      </c>
      <c r="G125">
        <f t="shared" si="51"/>
        <v>0.88709677419354838</v>
      </c>
      <c r="H125">
        <f t="shared" si="51"/>
        <v>0.91228070175438591</v>
      </c>
      <c r="I125">
        <f t="shared" si="51"/>
        <v>0.88461538461538458</v>
      </c>
      <c r="J125">
        <f t="shared" si="51"/>
        <v>0.84615384615384615</v>
      </c>
      <c r="K125">
        <f t="shared" si="51"/>
        <v>0.83333333333333337</v>
      </c>
      <c r="L125">
        <f t="shared" si="51"/>
        <v>0.86538461538461542</v>
      </c>
      <c r="M125">
        <f t="shared" si="51"/>
        <v>0.90196078431372551</v>
      </c>
      <c r="N125">
        <f t="shared" si="51"/>
        <v>0.90196078431372551</v>
      </c>
      <c r="O125">
        <f t="shared" si="51"/>
        <v>0.90196078431372551</v>
      </c>
      <c r="P125">
        <f t="shared" si="51"/>
        <v>0.90196078431372551</v>
      </c>
      <c r="Q125">
        <f t="shared" si="51"/>
        <v>0.88461538461538458</v>
      </c>
      <c r="R125">
        <f t="shared" si="51"/>
        <v>0.90384615384615385</v>
      </c>
      <c r="S125" s="39" t="e">
        <f>IF(AND(#REF!&lt;&gt;0,#REF!&lt;&gt;0),"ok","ko")</f>
        <v>#REF!</v>
      </c>
      <c r="T125" s="39"/>
      <c r="U125" s="39"/>
      <c r="V125" s="39"/>
      <c r="Y125" s="30"/>
      <c r="Z125" s="30"/>
      <c r="AP125" s="39"/>
    </row>
  </sheetData>
  <phoneticPr fontId="40" type="noConversion"/>
  <conditionalFormatting sqref="D3:R11">
    <cfRule type="expression" dxfId="109" priority="13" stopIfTrue="1">
      <formula>D3="NT"</formula>
    </cfRule>
    <cfRule type="expression" dxfId="108" priority="14" stopIfTrue="1">
      <formula>D3="NA"</formula>
    </cfRule>
    <cfRule type="expression" dxfId="107" priority="15" stopIfTrue="1">
      <formula>D3="C"</formula>
    </cfRule>
    <cfRule type="expression" dxfId="106" priority="16" stopIfTrue="1">
      <formula>D3="NC"</formula>
    </cfRule>
  </conditionalFormatting>
  <conditionalFormatting sqref="D13:R14">
    <cfRule type="expression" dxfId="105" priority="9" stopIfTrue="1">
      <formula>D13="NT"</formula>
    </cfRule>
    <cfRule type="expression" dxfId="104" priority="10" stopIfTrue="1">
      <formula>D13="NA"</formula>
    </cfRule>
    <cfRule type="expression" dxfId="103" priority="11" stopIfTrue="1">
      <formula>D13="C"</formula>
    </cfRule>
    <cfRule type="expression" dxfId="102" priority="12" stopIfTrue="1">
      <formula>D13="NC"</formula>
    </cfRule>
  </conditionalFormatting>
  <conditionalFormatting sqref="D16:R18 D20:R32 D34:R41 D43:R44 D46:R50 D52:R61 D63:R66 D68:R81 D83:R95 D97:R107 D109:R120">
    <cfRule type="expression" dxfId="101" priority="5" stopIfTrue="1">
      <formula>D16="NT"</formula>
    </cfRule>
    <cfRule type="expression" dxfId="100" priority="6" stopIfTrue="1">
      <formula>D16="NA"</formula>
    </cfRule>
    <cfRule type="expression" dxfId="99" priority="7" stopIfTrue="1">
      <formula>D16="C"</formula>
    </cfRule>
    <cfRule type="expression" dxfId="98" priority="8" stopIfTrue="1">
      <formula>D16="NC"</formula>
    </cfRule>
  </conditionalFormatting>
  <conditionalFormatting sqref="W3:W11 W13:W14 W16:W18 W20:W32 W34:W41 W43:W44 W46:W50 W52:W61 W63:W66 W68:W81 W83:W95 W97:W107 W109:W120">
    <cfRule type="expression" dxfId="97" priority="1" stopIfTrue="1">
      <formula>W3="NT"</formula>
    </cfRule>
    <cfRule type="expression" dxfId="96" priority="2" stopIfTrue="1">
      <formula>W3="NA"</formula>
    </cfRule>
    <cfRule type="expression" dxfId="95" priority="3" stopIfTrue="1">
      <formula>W3="C"</formula>
    </cfRule>
    <cfRule type="expression" dxfId="94" priority="4" stopIfTrue="1">
      <formula>W3="NC"</formula>
    </cfRule>
  </conditionalFormatting>
  <pageMargins left="0.39370078740157505" right="0.39370078740157505" top="0.78740157480315009" bottom="0.59015748031496107" header="0.39370078740157505" footer="0.39370078740157505"/>
  <pageSetup paperSize="9" scale="74" fitToWidth="0" fitToHeight="0" pageOrder="overThenDown" orientation="portrait" useFirstPageNumber="1" horizontalDpi="360" verticalDpi="360" r:id="rId1"/>
  <headerFooter alignWithMargins="0">
    <oddHeader>&amp;LRGAA 3.0 - Relevé pour le site : wwww.site.fr&amp;R&amp;P/&amp;N - &amp;A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zoomScale="99" zoomScaleNormal="99" workbookViewId="0">
      <selection activeCell="F5" sqref="F5"/>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1023" width="9.77734375" customWidth="1"/>
    <col min="1024" max="1024" width="12" customWidth="1"/>
  </cols>
  <sheetData>
    <row r="1" spans="1:1023" ht="15.75">
      <c r="A1" s="83" t="str">
        <f>Échantillon!A1</f>
        <v>RGAA 4.1 – GRILLE D'ÉVALUATION</v>
      </c>
      <c r="B1" s="83"/>
      <c r="C1" s="83"/>
      <c r="D1" s="83"/>
      <c r="E1" s="83"/>
      <c r="F1" s="83"/>
      <c r="G1" s="83"/>
    </row>
    <row r="2" spans="1:1023">
      <c r="A2" s="94" t="str">
        <f>CONCATENATE(Échantillon!B9," : ",Échantillon!C9)</f>
        <v>Page d'accueil : https://conservatoire.bordeaux.fr/fr/</v>
      </c>
      <c r="B2" s="94"/>
      <c r="C2" s="94"/>
      <c r="D2" s="94"/>
      <c r="E2" s="94"/>
      <c r="F2" s="94"/>
      <c r="G2" s="94"/>
    </row>
    <row r="3" spans="1:1023" ht="57.4" customHeight="1">
      <c r="A3" s="10" t="s">
        <v>23</v>
      </c>
      <c r="B3" s="10" t="s">
        <v>24</v>
      </c>
      <c r="C3" s="11" t="s">
        <v>25</v>
      </c>
      <c r="D3" s="10" t="s">
        <v>252</v>
      </c>
      <c r="E3" s="10" t="s">
        <v>269</v>
      </c>
      <c r="F3" s="11" t="s">
        <v>270</v>
      </c>
      <c r="G3" s="11" t="s">
        <v>271</v>
      </c>
    </row>
    <row r="4" spans="1:1023" ht="22.5">
      <c r="A4" s="89" t="str">
        <f>Critères!$A$3</f>
        <v>IMAGES</v>
      </c>
      <c r="B4" s="41" t="str">
        <f>Critères!B3</f>
        <v>1.1</v>
      </c>
      <c r="C4" s="13" t="str">
        <f>Critères!C3</f>
        <v>Chaque image porteuse d’information a-t-elle une alternative textuelle ?</v>
      </c>
      <c r="D4" s="9" t="s">
        <v>255</v>
      </c>
      <c r="E4" t="s">
        <v>272</v>
      </c>
      <c r="F4" s="13"/>
      <c r="G4" s="13"/>
      <c r="H4"/>
    </row>
    <row r="5" spans="1:1023" ht="45">
      <c r="A5" s="89"/>
      <c r="B5" s="41" t="str">
        <f>Critères!B4</f>
        <v>1.2</v>
      </c>
      <c r="C5" s="13" t="str">
        <f>Critères!C4</f>
        <v>Chaque image de décoration est-elle correctement ignorée par les technologies d’assistance ?</v>
      </c>
      <c r="D5" s="9" t="s">
        <v>254</v>
      </c>
      <c r="E5" s="14" t="s">
        <v>272</v>
      </c>
      <c r="F5" s="13" t="s">
        <v>340</v>
      </c>
      <c r="G5" s="13"/>
      <c r="AMD5" s="42"/>
      <c r="AME5" s="42"/>
      <c r="AMF5" s="42"/>
      <c r="AMG5" s="42"/>
      <c r="AMH5" s="42"/>
      <c r="AMI5" s="42"/>
    </row>
    <row r="6" spans="1:1023"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1023"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1023"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1023" ht="22.7" customHeight="1">
      <c r="A9" s="89"/>
      <c r="B9" s="41" t="str">
        <f>Critères!B8</f>
        <v>1.6</v>
      </c>
      <c r="C9" s="13" t="str">
        <f>Critères!C8</f>
        <v>Chaque image porteuse d’information a-t-elle, si nécessaire, une description détaillée ?</v>
      </c>
      <c r="D9" s="9" t="s">
        <v>255</v>
      </c>
      <c r="E9" s="14" t="s">
        <v>272</v>
      </c>
      <c r="F9" s="13"/>
      <c r="G9" s="13"/>
    </row>
    <row r="10" spans="1:1023" ht="24.95" customHeight="1">
      <c r="A10" s="89"/>
      <c r="B10" s="41" t="str">
        <f>Critères!B9</f>
        <v>1.7</v>
      </c>
      <c r="C10" s="13" t="str">
        <f>Critères!C9</f>
        <v>Pour chaque image porteuse d’information ayant une description détaillée, cette description est-elle pertinente ?</v>
      </c>
      <c r="D10" s="9" t="s">
        <v>255</v>
      </c>
      <c r="E10" s="14" t="s">
        <v>272</v>
      </c>
      <c r="F10" s="13"/>
      <c r="G10" s="13"/>
    </row>
    <row r="11" spans="1:1023" ht="41.25" customHeight="1">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1023" ht="27.75" customHeight="1">
      <c r="A12" s="89"/>
      <c r="B12" s="41" t="str">
        <f>Critères!B11</f>
        <v>1.9</v>
      </c>
      <c r="C12" s="13" t="str">
        <f>Critères!C11</f>
        <v>Chaque légende d’image est-elle, si nécessaire, correctement reliée à l’image correspondante ?</v>
      </c>
      <c r="D12" s="9" t="s">
        <v>255</v>
      </c>
      <c r="E12" t="s">
        <v>272</v>
      </c>
      <c r="F12" s="13"/>
      <c r="G12" s="13"/>
    </row>
    <row r="13" spans="1:1023" ht="15.75">
      <c r="A13" s="89" t="str">
        <f>Critères!$A$12</f>
        <v>CADRES</v>
      </c>
      <c r="B13" s="41" t="str">
        <f>Critères!B12</f>
        <v>2.1</v>
      </c>
      <c r="C13" s="13" t="str">
        <f>Critères!C12</f>
        <v>Chaque cadre a-t-il un titre de cadre ?</v>
      </c>
      <c r="D13" s="9" t="s">
        <v>253</v>
      </c>
      <c r="E13" t="s">
        <v>272</v>
      </c>
      <c r="F13" s="52"/>
      <c r="G13" s="13"/>
    </row>
    <row r="14" spans="1:1023" ht="33.6" customHeight="1">
      <c r="A14" s="89"/>
      <c r="B14" s="41" t="str">
        <f>Critères!B13</f>
        <v>2.2</v>
      </c>
      <c r="C14" s="13" t="str">
        <f>Critères!C13</f>
        <v>Pour chaque cadre ayant un titre de cadre, ce titre de cadre est-il pertinent ?</v>
      </c>
      <c r="D14" s="9" t="s">
        <v>253</v>
      </c>
      <c r="E14" t="s">
        <v>272</v>
      </c>
      <c r="F14" s="13"/>
      <c r="G14" s="13"/>
    </row>
    <row r="15" spans="1:1023"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1023"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56.25">
      <c r="A18" s="89" t="str">
        <f>Critères!$A$17</f>
        <v>MULTIMÉDIA</v>
      </c>
      <c r="B18" s="41" t="str">
        <f>Critères!B17</f>
        <v>4.1</v>
      </c>
      <c r="C18" s="13" t="str">
        <f>Critères!C17</f>
        <v>Chaque média temporel pré-enregistré a-t-il, si nécessaire, une transcription textuelle ou une audiodescription (hors cas particuliers) ?</v>
      </c>
      <c r="D18" s="9" t="s">
        <v>254</v>
      </c>
      <c r="E18" s="14" t="s">
        <v>272</v>
      </c>
      <c r="F18" s="13" t="s">
        <v>344</v>
      </c>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253</v>
      </c>
      <c r="E19" s="14" t="s">
        <v>272</v>
      </c>
      <c r="F19" s="13" t="s">
        <v>319</v>
      </c>
      <c r="G19" s="13"/>
    </row>
    <row r="20" spans="1:7" ht="33.75">
      <c r="A20" s="89"/>
      <c r="B20" s="41" t="str">
        <f>Critères!B19</f>
        <v>4.3</v>
      </c>
      <c r="C20" s="13" t="str">
        <f>Critères!C19</f>
        <v>Chaque média temporel synchronisé pré-enregistré a-t-il, si nécessaire, des sous-titres synchronisés (hors cas particuliers) ?</v>
      </c>
      <c r="D20" s="9" t="s">
        <v>253</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253</v>
      </c>
      <c r="E21" s="14" t="s">
        <v>272</v>
      </c>
      <c r="F21" s="13"/>
      <c r="G21" s="13"/>
    </row>
    <row r="22" spans="1:7" ht="67.5">
      <c r="A22" s="89"/>
      <c r="B22" s="41" t="str">
        <f>Critères!B21</f>
        <v>4.5</v>
      </c>
      <c r="C22" s="13" t="str">
        <f>Critères!C21</f>
        <v>Chaque média temporel pré-enregistré a-t-il, si nécessaire, une audiodescription synchronisée (hors cas particuliers) ?</v>
      </c>
      <c r="D22" s="9" t="s">
        <v>254</v>
      </c>
      <c r="E22" s="14" t="s">
        <v>272</v>
      </c>
      <c r="F22" s="13" t="s">
        <v>345</v>
      </c>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253</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t="s">
        <v>342</v>
      </c>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253</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253</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253</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253</v>
      </c>
      <c r="E52" s="14" t="s">
        <v>272</v>
      </c>
      <c r="F52" s="13"/>
      <c r="G52" s="13"/>
    </row>
    <row r="53" spans="1:7" ht="22.5">
      <c r="A53" s="89"/>
      <c r="B53" s="41" t="str">
        <f>Critères!B52</f>
        <v>8.8</v>
      </c>
      <c r="C53" s="13" t="str">
        <f>Critères!C52</f>
        <v>Dans chaque page web, le code de langue de chaque changement de langue est-il valide et pertinent ?</v>
      </c>
      <c r="D53" s="9" t="s">
        <v>253</v>
      </c>
      <c r="E53" s="14" t="s">
        <v>272</v>
      </c>
      <c r="F53" s="13"/>
      <c r="G53" s="13"/>
    </row>
    <row r="54" spans="1:7" ht="33.75">
      <c r="A54" s="89"/>
      <c r="B54" s="41" t="str">
        <f>Critères!B53</f>
        <v>8.9</v>
      </c>
      <c r="C54" s="13" t="str">
        <f>Critères!C53</f>
        <v>Dans chaque page web, les balises ne doivent pas être utilisées uniquement à des fins de présentation. Cette règle est-elle respectée ?</v>
      </c>
      <c r="D54" s="9" t="s">
        <v>253</v>
      </c>
      <c r="E54" s="14" t="s">
        <v>272</v>
      </c>
      <c r="F54" s="13"/>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72" t="s">
        <v>313</v>
      </c>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25.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68"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69" t="s">
        <v>343</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69"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t="s">
        <v>315</v>
      </c>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22.5">
      <c r="A89" s="89"/>
      <c r="B89" s="41" t="str">
        <f>Critères!B88</f>
        <v>12.3</v>
      </c>
      <c r="C89" s="13" t="str">
        <f>Critères!C88</f>
        <v>La page « plan du site » est-elle pertinente ?</v>
      </c>
      <c r="D89" s="9" t="s">
        <v>255</v>
      </c>
      <c r="E89" s="14" t="s">
        <v>272</v>
      </c>
      <c r="F89" s="13" t="s">
        <v>316</v>
      </c>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t="s">
        <v>317</v>
      </c>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I109" xr:uid="{00000000-0001-0000-05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93" priority="3" stopIfTrue="1" operator="equal">
      <formula>"C"</formula>
    </cfRule>
    <cfRule type="cellIs" dxfId="92" priority="4" stopIfTrue="1" operator="equal">
      <formula>"NC"</formula>
    </cfRule>
    <cfRule type="cellIs" dxfId="91" priority="5" stopIfTrue="1" operator="equal">
      <formula>"NA"</formula>
    </cfRule>
    <cfRule type="cellIs" dxfId="90" priority="6" stopIfTrue="1" operator="equal">
      <formula>"NT"</formula>
    </cfRule>
  </conditionalFormatting>
  <conditionalFormatting sqref="E4:E109">
    <cfRule type="cellIs" dxfId="89" priority="1" stopIfTrue="1" operator="equal">
      <formula>"D"</formula>
    </cfRule>
    <cfRule type="cellIs" dxfId="88" priority="2" stopIfTrue="1" operator="equal">
      <formula>"N"</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5" zoomScale="116" zoomScaleNormal="116" workbookViewId="0">
      <selection activeCell="F13" sqref="F13"/>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76"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CONCATENATE(Échantillon!B10," : ",Échantillon!C10)</f>
        <v>Infos pratiques : https://conservatoire.bordeaux.fr/fr/infos-pratiques</v>
      </c>
      <c r="B2" s="94"/>
      <c r="C2" s="94"/>
      <c r="D2" s="94"/>
      <c r="E2" s="94"/>
      <c r="F2" s="94"/>
      <c r="G2" s="94"/>
    </row>
    <row r="3" spans="1:8" ht="163.5" customHeight="1">
      <c r="A3" s="10" t="s">
        <v>23</v>
      </c>
      <c r="B3" s="10" t="s">
        <v>24</v>
      </c>
      <c r="C3" s="11" t="s">
        <v>25</v>
      </c>
      <c r="D3" s="10" t="s">
        <v>252</v>
      </c>
      <c r="E3" s="10" t="s">
        <v>269</v>
      </c>
      <c r="F3" s="73"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71"/>
      <c r="G4" s="13"/>
      <c r="H4"/>
    </row>
    <row r="5" spans="1:8" ht="45">
      <c r="A5" s="89"/>
      <c r="B5" s="41" t="str">
        <f>Critères!B4</f>
        <v>1.2</v>
      </c>
      <c r="C5" s="13" t="str">
        <f>Critères!C4</f>
        <v>Chaque image de décoration est-elle correctement ignorée par les technologies d’assistance ?</v>
      </c>
      <c r="D5" s="9" t="s">
        <v>254</v>
      </c>
      <c r="E5" s="14" t="s">
        <v>272</v>
      </c>
      <c r="F5" s="71"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71"/>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71"/>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74"/>
      <c r="G8" s="13"/>
    </row>
    <row r="9" spans="1:8" ht="22.5">
      <c r="A9" s="89"/>
      <c r="B9" s="41" t="str">
        <f>Critères!B8</f>
        <v>1.6</v>
      </c>
      <c r="C9" s="13" t="str">
        <f>Critères!C8</f>
        <v>Chaque image porteuse d’information a-t-elle, si nécessaire, une description détaillée ?</v>
      </c>
      <c r="D9" s="9" t="s">
        <v>255</v>
      </c>
      <c r="E9" s="14" t="s">
        <v>272</v>
      </c>
      <c r="F9" s="71"/>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71"/>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71"/>
      <c r="G11" s="13"/>
    </row>
    <row r="12" spans="1:8" ht="22.5">
      <c r="A12" s="89"/>
      <c r="B12" s="41" t="str">
        <f>Critères!B11</f>
        <v>1.9</v>
      </c>
      <c r="C12" s="13" t="str">
        <f>Critères!C11</f>
        <v>Chaque légende d’image est-elle, si nécessaire, correctement reliée à l’image correspondante ?</v>
      </c>
      <c r="D12" s="9" t="s">
        <v>255</v>
      </c>
      <c r="E12" t="s">
        <v>272</v>
      </c>
      <c r="F12" s="71"/>
      <c r="G12" s="13"/>
    </row>
    <row r="13" spans="1:8" ht="33.75">
      <c r="A13" s="89" t="str">
        <f>Critères!$A$12</f>
        <v>CADRES</v>
      </c>
      <c r="B13" s="41" t="str">
        <f>Critères!B12</f>
        <v>2.1</v>
      </c>
      <c r="C13" s="13" t="str">
        <f>Critères!C12</f>
        <v>Chaque cadre a-t-il un titre de cadre ?</v>
      </c>
      <c r="D13" s="9" t="s">
        <v>254</v>
      </c>
      <c r="E13" t="s">
        <v>272</v>
      </c>
      <c r="F13" s="75" t="s">
        <v>341</v>
      </c>
      <c r="G13" s="13"/>
    </row>
    <row r="14" spans="1:8" ht="22.5">
      <c r="A14" s="89"/>
      <c r="B14" s="41" t="str">
        <f>Critères!B13</f>
        <v>2.2</v>
      </c>
      <c r="C14" s="13" t="str">
        <f>Critères!C13</f>
        <v>Pour chaque cadre ayant un titre de cadre, ce titre de cadre est-il pertinent ?</v>
      </c>
      <c r="D14" s="9" t="s">
        <v>255</v>
      </c>
      <c r="E14" t="s">
        <v>272</v>
      </c>
      <c r="F14" s="71"/>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71"/>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71"/>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71"/>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71"/>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71"/>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71"/>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71"/>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71"/>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71"/>
      <c r="G23" s="13"/>
    </row>
    <row r="24" spans="1:7" ht="22.5">
      <c r="A24" s="89"/>
      <c r="B24" s="41" t="str">
        <f>Critères!B23</f>
        <v>4.7</v>
      </c>
      <c r="C24" s="13" t="str">
        <f>Critères!C23</f>
        <v>Chaque média temporel est-il clairement identifiable (hors cas particuliers) ?</v>
      </c>
      <c r="D24" s="9" t="s">
        <v>255</v>
      </c>
      <c r="E24" s="14" t="s">
        <v>272</v>
      </c>
      <c r="F24" s="71"/>
      <c r="G24" s="13"/>
    </row>
    <row r="25" spans="1:7" ht="22.5">
      <c r="A25" s="89"/>
      <c r="B25" s="41" t="str">
        <f>Critères!B24</f>
        <v>4.8</v>
      </c>
      <c r="C25" s="13" t="str">
        <f>Critères!C24</f>
        <v>Chaque média non temporel a-t-il, si nécessaire, une alternative (hors cas particuliers) ?</v>
      </c>
      <c r="D25" s="9" t="s">
        <v>255</v>
      </c>
      <c r="E25" s="14" t="s">
        <v>272</v>
      </c>
      <c r="F25" s="71"/>
      <c r="G25" s="13"/>
    </row>
    <row r="26" spans="1:7" ht="22.5">
      <c r="A26" s="89"/>
      <c r="B26" s="41" t="str">
        <f>Critères!B25</f>
        <v>4.9</v>
      </c>
      <c r="C26" s="13" t="str">
        <f>Critères!C25</f>
        <v>Pour chaque média non temporel ayant une alternative, cette alternative est-elle pertinente ?</v>
      </c>
      <c r="D26" s="9" t="s">
        <v>255</v>
      </c>
      <c r="E26" s="14" t="s">
        <v>272</v>
      </c>
      <c r="F26" s="71"/>
      <c r="G26" s="13"/>
    </row>
    <row r="27" spans="1:7" ht="22.5">
      <c r="A27" s="89"/>
      <c r="B27" s="41" t="str">
        <f>Critères!B26</f>
        <v>4.10</v>
      </c>
      <c r="C27" s="13" t="str">
        <f>Critères!C26</f>
        <v>Chaque son déclenché automatiquement est-il contrôlable par l’utilisateur ?</v>
      </c>
      <c r="D27" s="9" t="s">
        <v>255</v>
      </c>
      <c r="E27" s="14" t="s">
        <v>272</v>
      </c>
      <c r="F27" s="71"/>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71"/>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71"/>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71"/>
      <c r="G30" s="13"/>
    </row>
    <row r="31" spans="1:7" ht="15.75">
      <c r="A31" s="89" t="str">
        <f>Critères!$A$30</f>
        <v>TABLEAUX</v>
      </c>
      <c r="B31" s="41" t="str">
        <f>Critères!B30</f>
        <v>5.1</v>
      </c>
      <c r="C31" s="13" t="str">
        <f>Critères!C30</f>
        <v>Chaque tableau de données complexe a-t-il un résumé ?</v>
      </c>
      <c r="D31" s="9" t="s">
        <v>255</v>
      </c>
      <c r="E31" s="14" t="s">
        <v>272</v>
      </c>
      <c r="F31" s="71"/>
      <c r="G31" s="13"/>
    </row>
    <row r="32" spans="1:7" ht="22.5">
      <c r="A32" s="89"/>
      <c r="B32" s="41" t="str">
        <f>Critères!B31</f>
        <v>5.2</v>
      </c>
      <c r="C32" s="13" t="str">
        <f>Critères!C31</f>
        <v>Pour chaque tableau de données complexe ayant un résumé, celui-ci est-il pertinent ?</v>
      </c>
      <c r="D32" s="9" t="s">
        <v>255</v>
      </c>
      <c r="E32" s="14" t="s">
        <v>272</v>
      </c>
      <c r="F32" s="71"/>
      <c r="G32" s="13"/>
    </row>
    <row r="33" spans="1:7" ht="22.5">
      <c r="A33" s="89"/>
      <c r="B33" s="41" t="str">
        <f>Critères!B32</f>
        <v>5.3</v>
      </c>
      <c r="C33" s="13" t="str">
        <f>Critères!C32</f>
        <v>Pour chaque tableau de mise en forme, le contenu linéarisé reste-t-il compréhensible ?</v>
      </c>
      <c r="D33" s="9" t="s">
        <v>255</v>
      </c>
      <c r="E33" s="14" t="s">
        <v>272</v>
      </c>
      <c r="F33" s="71"/>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71"/>
      <c r="G34" s="13"/>
    </row>
    <row r="35" spans="1:7" ht="22.5">
      <c r="A35" s="89"/>
      <c r="B35" s="41" t="str">
        <f>Critères!B34</f>
        <v>5.5</v>
      </c>
      <c r="C35" s="13" t="str">
        <f>Critères!C34</f>
        <v>Pour chaque tableau de données ayant un titre, celui-ci est-il pertinent ?</v>
      </c>
      <c r="D35" s="9" t="s">
        <v>255</v>
      </c>
      <c r="E35" s="14" t="s">
        <v>272</v>
      </c>
      <c r="F35" s="71"/>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71"/>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71"/>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71"/>
      <c r="G38" s="13"/>
    </row>
    <row r="39" spans="1:7" ht="15.75">
      <c r="A39" s="89" t="str">
        <f>Critères!$A$38</f>
        <v>LIENS</v>
      </c>
      <c r="B39" s="41" t="str">
        <f>Critères!B38</f>
        <v>6.1</v>
      </c>
      <c r="C39" s="13" t="str">
        <f>Critères!C38</f>
        <v>Chaque lien est-il explicite (hors cas particuliers) ?</v>
      </c>
      <c r="D39" s="9" t="s">
        <v>253</v>
      </c>
      <c r="E39" s="14" t="s">
        <v>272</v>
      </c>
      <c r="F39" s="71"/>
      <c r="G39" s="13"/>
    </row>
    <row r="40" spans="1:7" ht="15.75">
      <c r="A40" s="89"/>
      <c r="B40" s="41" t="str">
        <f>Critères!B39</f>
        <v>6.2</v>
      </c>
      <c r="C40" s="13" t="str">
        <f>Critères!C39</f>
        <v>Dans chaque page web, chaque lien a-t-il un intitulé ?</v>
      </c>
      <c r="D40" s="9" t="s">
        <v>253</v>
      </c>
      <c r="E40" s="14" t="s">
        <v>272</v>
      </c>
      <c r="F40" s="71"/>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71"/>
      <c r="G41" s="13"/>
    </row>
    <row r="42" spans="1:7" ht="22.5">
      <c r="A42" s="89"/>
      <c r="B42" s="41" t="str">
        <f>Critères!B41</f>
        <v>7.2</v>
      </c>
      <c r="C42" s="13" t="str">
        <f>Critères!C41</f>
        <v>Pour chaque script ayant une alternative, cette alternative est-elle pertinente ?</v>
      </c>
      <c r="D42" s="9" t="s">
        <v>255</v>
      </c>
      <c r="E42" s="14" t="s">
        <v>272</v>
      </c>
      <c r="F42" s="71"/>
      <c r="G42" s="13"/>
    </row>
    <row r="43" spans="1:7" ht="22.5">
      <c r="A43" s="89"/>
      <c r="B43" s="41" t="str">
        <f>Critères!B42</f>
        <v>7.3</v>
      </c>
      <c r="C43" s="13" t="str">
        <f>Critères!C42</f>
        <v>Chaque script est-il contrôlable par le clavier et par tout dispositif de pointage (hors cas particuliers) ?</v>
      </c>
      <c r="D43" s="9" t="s">
        <v>253</v>
      </c>
      <c r="E43" s="14" t="s">
        <v>272</v>
      </c>
      <c r="F43" s="71"/>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71"/>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71"/>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71"/>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71"/>
      <c r="G47" s="13"/>
    </row>
    <row r="48" spans="1:7" ht="22.5">
      <c r="A48" s="89"/>
      <c r="B48" s="41" t="str">
        <f>Critères!B47</f>
        <v>8.3</v>
      </c>
      <c r="C48" s="13" t="str">
        <f>Critères!C47</f>
        <v>Dans chaque page web, la langue par défaut est-elle présente ?</v>
      </c>
      <c r="D48" s="9" t="s">
        <v>253</v>
      </c>
      <c r="E48" s="14" t="s">
        <v>272</v>
      </c>
      <c r="F48" s="71"/>
      <c r="G48" s="13"/>
    </row>
    <row r="49" spans="1:7" ht="22.5">
      <c r="A49" s="89"/>
      <c r="B49" s="41" t="str">
        <f>Critères!B48</f>
        <v>8.4</v>
      </c>
      <c r="C49" s="13" t="str">
        <f>Critères!C48</f>
        <v>Pour chaque page web ayant une langue par défaut, le code de langue est-il pertinent ?</v>
      </c>
      <c r="D49" s="9" t="s">
        <v>253</v>
      </c>
      <c r="E49" s="14" t="s">
        <v>272</v>
      </c>
      <c r="F49" s="71"/>
      <c r="G49" s="13"/>
    </row>
    <row r="50" spans="1:7" ht="15.75">
      <c r="A50" s="89"/>
      <c r="B50" s="41" t="str">
        <f>Critères!B49</f>
        <v>8.5</v>
      </c>
      <c r="C50" s="13" t="str">
        <f>Critères!C49</f>
        <v>Chaque page web a-t-elle un titre de page ?</v>
      </c>
      <c r="D50" s="9" t="s">
        <v>253</v>
      </c>
      <c r="E50" s="14" t="s">
        <v>272</v>
      </c>
      <c r="F50" s="71"/>
      <c r="G50" s="13"/>
    </row>
    <row r="51" spans="1:7" ht="22.5">
      <c r="A51" s="89"/>
      <c r="B51" s="41" t="str">
        <f>Critères!B50</f>
        <v>8.6</v>
      </c>
      <c r="C51" s="13" t="str">
        <f>Critères!C50</f>
        <v>Pour chaque page web ayant un titre de page, ce titre est-il pertinent ?</v>
      </c>
      <c r="D51" s="9" t="s">
        <v>253</v>
      </c>
      <c r="E51" s="14" t="s">
        <v>272</v>
      </c>
      <c r="F51" s="71"/>
      <c r="G51" s="13"/>
    </row>
    <row r="52" spans="1:7" ht="22.5">
      <c r="A52" s="89"/>
      <c r="B52" s="41" t="str">
        <f>Critères!B51</f>
        <v>8.7</v>
      </c>
      <c r="C52" s="13" t="str">
        <f>Critères!C51</f>
        <v>Dans chaque page web, chaque changement de langue est-il indiqué dans le code source (hors cas particuliers) ?</v>
      </c>
      <c r="D52" s="9" t="s">
        <v>253</v>
      </c>
      <c r="E52" s="14" t="s">
        <v>272</v>
      </c>
      <c r="F52" s="71"/>
      <c r="G52" s="13"/>
    </row>
    <row r="53" spans="1:7" ht="22.5">
      <c r="A53" s="89"/>
      <c r="B53" s="41" t="str">
        <f>Critères!B52</f>
        <v>8.8</v>
      </c>
      <c r="C53" s="13" t="str">
        <f>Critères!C52</f>
        <v>Dans chaque page web, le code de langue de chaque changement de langue est-il valide et pertinent ?</v>
      </c>
      <c r="D53" s="9" t="s">
        <v>253</v>
      </c>
      <c r="E53" s="14" t="s">
        <v>272</v>
      </c>
      <c r="F53" s="71"/>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71" t="s">
        <v>321</v>
      </c>
      <c r="G54" s="13"/>
    </row>
    <row r="55" spans="1:7" ht="22.5">
      <c r="A55" s="89"/>
      <c r="B55" s="41" t="str">
        <f>Critères!B54</f>
        <v>8.10</v>
      </c>
      <c r="C55" s="13" t="str">
        <f>Critères!C54</f>
        <v>Dans chaque page web, les changements du sens de lecture sont-ils signalés ?</v>
      </c>
      <c r="D55" s="9" t="s">
        <v>253</v>
      </c>
      <c r="E55" s="14" t="s">
        <v>272</v>
      </c>
      <c r="F55" s="71"/>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71"/>
      <c r="G56" s="13"/>
    </row>
    <row r="57" spans="1:7" ht="22.5">
      <c r="A57" s="89"/>
      <c r="B57" s="41" t="str">
        <f>Critères!B56</f>
        <v>9.2</v>
      </c>
      <c r="C57" s="13" t="str">
        <f>Critères!C56</f>
        <v>Dans chaque page web, la structure du document est-elle cohérente (hors cas particuliers) ?</v>
      </c>
      <c r="D57" s="9" t="s">
        <v>253</v>
      </c>
      <c r="E57" s="14" t="s">
        <v>272</v>
      </c>
      <c r="F57" s="71"/>
      <c r="G57" s="13"/>
    </row>
    <row r="58" spans="1:7" ht="22.5">
      <c r="A58" s="89"/>
      <c r="B58" s="41" t="str">
        <f>Critères!B57</f>
        <v>9.3</v>
      </c>
      <c r="C58" s="13" t="str">
        <f>Critères!C57</f>
        <v>Dans chaque page web, chaque liste est-elle correctement structurée ?</v>
      </c>
      <c r="D58" s="9" t="s">
        <v>253</v>
      </c>
      <c r="E58" s="14" t="s">
        <v>272</v>
      </c>
      <c r="F58" s="71"/>
      <c r="G58" s="13"/>
    </row>
    <row r="59" spans="1:7" ht="22.5">
      <c r="A59" s="89"/>
      <c r="B59" s="41" t="str">
        <f>Critères!B58</f>
        <v>9.4</v>
      </c>
      <c r="C59" s="13" t="str">
        <f>Critères!C58</f>
        <v>Dans chaque page web, chaque citation est-elle correctement indiquée ?</v>
      </c>
      <c r="D59" s="9" t="s">
        <v>255</v>
      </c>
      <c r="E59" s="14" t="s">
        <v>272</v>
      </c>
      <c r="F59" s="71"/>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71"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71"/>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71"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71"/>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71"/>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71"/>
      <c r="G65" s="13"/>
    </row>
    <row r="66" spans="1:7" ht="22.5">
      <c r="A66" s="89"/>
      <c r="B66" s="41" t="str">
        <f>Critères!B65</f>
        <v>10.7</v>
      </c>
      <c r="C66" s="13" t="str">
        <f>Critères!C65</f>
        <v>Dans chaque page web, pour chaque élément recevant le focus, la prise de focus est-elle visible ?</v>
      </c>
      <c r="D66" s="9" t="s">
        <v>254</v>
      </c>
      <c r="E66" s="14" t="s">
        <v>272</v>
      </c>
      <c r="F66" s="71"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71"/>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71"/>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71"/>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71"/>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71"/>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71"/>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71"/>
      <c r="G73" s="13"/>
    </row>
    <row r="74" spans="1:7" ht="15.75">
      <c r="A74" s="89" t="str">
        <f>Critères!$A$73</f>
        <v>FORMULAIRES</v>
      </c>
      <c r="B74" s="41" t="str">
        <f>Critères!B73</f>
        <v>11.1</v>
      </c>
      <c r="C74" s="13" t="str">
        <f>Critères!C73</f>
        <v>Chaque champ de formulaire a-t-il une étiquette ?</v>
      </c>
      <c r="D74" s="9" t="s">
        <v>253</v>
      </c>
      <c r="E74" s="14" t="s">
        <v>272</v>
      </c>
      <c r="F74" s="71"/>
      <c r="G74" s="13"/>
    </row>
    <row r="75" spans="1:7" ht="22.5">
      <c r="A75" s="89"/>
      <c r="B75" s="41" t="str">
        <f>Critères!B74</f>
        <v>11.2</v>
      </c>
      <c r="C75" s="13" t="str">
        <f>Critères!C74</f>
        <v>Chaque étiquette associée à un champ de formulaire est-elle pertinente (hors cas particuliers) ?</v>
      </c>
      <c r="D75" s="9" t="s">
        <v>253</v>
      </c>
      <c r="E75" s="14" t="s">
        <v>272</v>
      </c>
      <c r="F75" s="71"/>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71"/>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71"/>
      <c r="G77" s="13"/>
    </row>
    <row r="78" spans="1:7" ht="22.5">
      <c r="A78" s="89"/>
      <c r="B78" s="41" t="str">
        <f>Critères!B77</f>
        <v>11.5</v>
      </c>
      <c r="C78" s="13" t="str">
        <f>Critères!C77</f>
        <v>Dans chaque formulaire, les champs de même nature sont-ils regroupés, si nécessaire ?</v>
      </c>
      <c r="D78" s="9" t="s">
        <v>255</v>
      </c>
      <c r="E78" s="14" t="s">
        <v>272</v>
      </c>
      <c r="F78" s="71"/>
      <c r="G78" s="13"/>
    </row>
    <row r="79" spans="1:7" ht="22.5">
      <c r="A79" s="89"/>
      <c r="B79" s="41" t="str">
        <f>Critères!B78</f>
        <v>11.6</v>
      </c>
      <c r="C79" s="13" t="str">
        <f>Critères!C78</f>
        <v>Dans chaque formulaire, chaque regroupement de champs de même nature a-t-il une légende ?</v>
      </c>
      <c r="D79" s="9" t="s">
        <v>255</v>
      </c>
      <c r="E79" s="14" t="s">
        <v>272</v>
      </c>
      <c r="F79" s="71"/>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71"/>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71"/>
      <c r="G81" s="13"/>
    </row>
    <row r="82" spans="1:7" ht="22.5">
      <c r="A82" s="89"/>
      <c r="B82" s="41" t="str">
        <f>Critères!B81</f>
        <v>11.9</v>
      </c>
      <c r="C82" s="13" t="str">
        <f>Critères!C81</f>
        <v>Dans chaque formulaire, l’intitulé de chaque bouton est-il pertinent (hors cas particuliers) ?</v>
      </c>
      <c r="D82" s="9" t="s">
        <v>253</v>
      </c>
      <c r="E82" s="14" t="s">
        <v>272</v>
      </c>
      <c r="F82" s="71"/>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71"/>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71"/>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71"/>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71"/>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71"/>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71"/>
      <c r="G88" s="13"/>
    </row>
    <row r="89" spans="1:7" ht="15.75">
      <c r="A89" s="89"/>
      <c r="B89" s="41" t="str">
        <f>Critères!B88</f>
        <v>12.3</v>
      </c>
      <c r="C89" s="13" t="str">
        <f>Critères!C88</f>
        <v>La page « plan du site » est-elle pertinente ?</v>
      </c>
      <c r="D89" s="9" t="s">
        <v>255</v>
      </c>
      <c r="E89" s="14" t="s">
        <v>272</v>
      </c>
      <c r="F89" s="71"/>
      <c r="G89" s="13"/>
    </row>
    <row r="90" spans="1:7" ht="22.5">
      <c r="A90" s="89"/>
      <c r="B90" s="41" t="str">
        <f>Critères!B89</f>
        <v>12.4</v>
      </c>
      <c r="C90" s="13" t="str">
        <f>Critères!C89</f>
        <v>Dans chaque ensemble de pages, la page « plan du site » est-elle atteignable de manière identique ?</v>
      </c>
      <c r="D90" s="9" t="s">
        <v>255</v>
      </c>
      <c r="E90" s="14" t="s">
        <v>272</v>
      </c>
      <c r="F90" s="71"/>
      <c r="G90" s="13"/>
    </row>
    <row r="91" spans="1:7" ht="22.5">
      <c r="A91" s="89"/>
      <c r="B91" s="41" t="str">
        <f>Critères!B90</f>
        <v>12.5</v>
      </c>
      <c r="C91" s="13" t="str">
        <f>Critères!C90</f>
        <v>Dans chaque ensemble de pages, le moteur de recherche est-il atteignable de manière identique ?</v>
      </c>
      <c r="D91" s="9" t="s">
        <v>253</v>
      </c>
      <c r="E91" s="14" t="s">
        <v>272</v>
      </c>
      <c r="F91" s="71"/>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71"/>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71"/>
      <c r="G93" s="13"/>
    </row>
    <row r="94" spans="1:7" ht="22.5">
      <c r="A94" s="89"/>
      <c r="B94" s="41" t="str">
        <f>Critères!B93</f>
        <v>12.8</v>
      </c>
      <c r="C94" s="13" t="str">
        <f>Critères!C93</f>
        <v>Dans chaque page web, l’ordre de tabulation est-il cohérent ?</v>
      </c>
      <c r="D94" s="9" t="s">
        <v>253</v>
      </c>
      <c r="E94" s="14" t="s">
        <v>272</v>
      </c>
      <c r="F94" s="71"/>
      <c r="G94" s="13"/>
    </row>
    <row r="95" spans="1:7" ht="22.5">
      <c r="A95" s="89"/>
      <c r="B95" s="41" t="str">
        <f>Critères!B94</f>
        <v>12.9</v>
      </c>
      <c r="C95" s="13" t="str">
        <f>Critères!C94</f>
        <v>Dans chaque page web, la navigation ne doit pas contenir de piège au clavier. Cette règle est-elle respectée ?</v>
      </c>
      <c r="D95" s="9" t="s">
        <v>255</v>
      </c>
      <c r="E95" s="14" t="s">
        <v>272</v>
      </c>
      <c r="F95" s="71"/>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71"/>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71"/>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71"/>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71"/>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71"/>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71"/>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71"/>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71"/>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71"/>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71"/>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71"/>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71"/>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71"/>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71"/>
      <c r="G109" s="13"/>
    </row>
  </sheetData>
  <autoFilter ref="A3:BL109" xr:uid="{00000000-0001-0000-06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7" priority="3" stopIfTrue="1" operator="equal">
      <formula>"C"</formula>
    </cfRule>
    <cfRule type="cellIs" dxfId="86" priority="4" stopIfTrue="1" operator="equal">
      <formula>"NC"</formula>
    </cfRule>
    <cfRule type="cellIs" dxfId="85" priority="5" stopIfTrue="1" operator="equal">
      <formula>"NA"</formula>
    </cfRule>
    <cfRule type="cellIs" dxfId="84" priority="6" stopIfTrue="1" operator="equal">
      <formula>"NT"</formula>
    </cfRule>
  </conditionalFormatting>
  <conditionalFormatting sqref="E4:E109">
    <cfRule type="cellIs" dxfId="83" priority="1" stopIfTrue="1" operator="equal">
      <formula>"D"</formula>
    </cfRule>
    <cfRule type="cellIs" dxfId="82" priority="2" stopIfTrue="1" operator="equal">
      <formula>"N"</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25" zoomScale="112" zoomScaleNormal="112" workbookViewId="0">
      <selection activeCell="D39" sqref="D39"/>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CONCATENATE(Échantillon!B11," : ",Échantillon!C11)</f>
        <v>FAQ : https://conservatoire.bordeaux.fr/fr/infos-pratiques/faq</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253</v>
      </c>
      <c r="E13" t="s">
        <v>272</v>
      </c>
      <c r="F13" s="52"/>
      <c r="G13" s="13"/>
    </row>
    <row r="14" spans="1:8" ht="22.5">
      <c r="A14" s="89"/>
      <c r="B14" s="41" t="str">
        <f>Critères!B13</f>
        <v>2.2</v>
      </c>
      <c r="C14" s="13" t="str">
        <f>Critères!C13</f>
        <v>Pour chaque cadre ayant un titre de cadre, ce titre de cadre est-il pertinent ?</v>
      </c>
      <c r="D14" s="9" t="s">
        <v>253</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255</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BL109" xr:uid="{00000000-0001-0000-07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1" priority="3" stopIfTrue="1" operator="equal">
      <formula>"C"</formula>
    </cfRule>
    <cfRule type="cellIs" dxfId="80" priority="4" stopIfTrue="1" operator="equal">
      <formula>"NC"</formula>
    </cfRule>
    <cfRule type="cellIs" dxfId="79" priority="5" stopIfTrue="1" operator="equal">
      <formula>"NA"</formula>
    </cfRule>
    <cfRule type="cellIs" dxfId="78" priority="6" stopIfTrue="1" operator="equal">
      <formula>"NT"</formula>
    </cfRule>
  </conditionalFormatting>
  <conditionalFormatting sqref="E4:E109">
    <cfRule type="cellIs" dxfId="77" priority="1" stopIfTrue="1" operator="equal">
      <formula>"D"</formula>
    </cfRule>
    <cfRule type="cellIs" dxfId="76" priority="2" stopIfTrue="1" operator="equal">
      <formula>"N"</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B76" zoomScale="136" zoomScaleNormal="136" workbookViewId="0">
      <selection activeCell="D82" sqref="D82"/>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CONCATENATE(Échantillon!B12," : ",Échantillon!C12)</f>
        <v>Conservatoire : https://conservatoire.bordeaux.fr/fr/conservatoire</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253</v>
      </c>
      <c r="E13" t="s">
        <v>272</v>
      </c>
      <c r="F13" s="52"/>
      <c r="G13" s="13"/>
    </row>
    <row r="14" spans="1:8" ht="22.5">
      <c r="A14" s="89"/>
      <c r="B14" s="41" t="str">
        <f>Critères!B13</f>
        <v>2.2</v>
      </c>
      <c r="C14" s="13" t="str">
        <f>Critères!C13</f>
        <v>Pour chaque cadre ayant un titre de cadre, ce titre de cadre est-il pertinent ?</v>
      </c>
      <c r="D14" s="9" t="s">
        <v>253</v>
      </c>
      <c r="E14" t="s">
        <v>272</v>
      </c>
      <c r="F14" s="13"/>
      <c r="G14" s="13"/>
    </row>
    <row r="15" spans="1:8" ht="22.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254</v>
      </c>
      <c r="E18" s="14" t="s">
        <v>272</v>
      </c>
      <c r="F18" s="13" t="s">
        <v>318</v>
      </c>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253</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253</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253</v>
      </c>
      <c r="E21" s="14" t="s">
        <v>272</v>
      </c>
      <c r="F21" s="13"/>
      <c r="G21" s="13"/>
    </row>
    <row r="22" spans="1:7" ht="67.5">
      <c r="A22" s="89"/>
      <c r="B22" s="41" t="str">
        <f>Critères!B21</f>
        <v>4.5</v>
      </c>
      <c r="C22" s="13" t="str">
        <f>Critères!C21</f>
        <v>Chaque média temporel pré-enregistré a-t-il, si nécessaire, une audiodescription synchronisée (hors cas particuliers) ?</v>
      </c>
      <c r="D22" s="9" t="s">
        <v>254</v>
      </c>
      <c r="E22" s="14" t="s">
        <v>272</v>
      </c>
      <c r="F22" s="13" t="s">
        <v>346</v>
      </c>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253</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253</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253</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253</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79"/>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BL109" xr:uid="{00000000-0001-0000-08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5" priority="3" stopIfTrue="1" operator="equal">
      <formula>"C"</formula>
    </cfRule>
    <cfRule type="cellIs" dxfId="74" priority="4" stopIfTrue="1" operator="equal">
      <formula>"NC"</formula>
    </cfRule>
    <cfRule type="cellIs" dxfId="73" priority="5" stopIfTrue="1" operator="equal">
      <formula>"NA"</formula>
    </cfRule>
    <cfRule type="cellIs" dxfId="72" priority="6" stopIfTrue="1" operator="equal">
      <formula>"NT"</formula>
    </cfRule>
  </conditionalFormatting>
  <conditionalFormatting sqref="E4:E109">
    <cfRule type="cellIs" dxfId="71" priority="1" stopIfTrue="1" operator="equal">
      <formula>"D"</formula>
    </cfRule>
    <cfRule type="cellIs" dxfId="70" priority="2" stopIfTrue="1" operator="equal">
      <formula>"N"</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topLeftCell="A43" workbookViewId="0">
      <selection activeCell="F39" sqref="F39"/>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CONCATENATE(Échantillon!B13," : ",Échantillon!C13)</f>
        <v>Formulaire de recherche : https://conservatoire.bordeaux.fr/fr/recherche</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52"/>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253</v>
      </c>
      <c r="E52" s="14" t="s">
        <v>272</v>
      </c>
      <c r="F52" s="13"/>
      <c r="G52" s="13"/>
    </row>
    <row r="53" spans="1:7" ht="22.5">
      <c r="A53" s="89"/>
      <c r="B53" s="41" t="str">
        <f>Critères!B52</f>
        <v>8.8</v>
      </c>
      <c r="C53" s="13" t="str">
        <f>Critères!C52</f>
        <v>Dans chaque page web, le code de langue de chaque changement de langue est-il valide et pertinent ?</v>
      </c>
      <c r="D53" s="9" t="s">
        <v>253</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253</v>
      </c>
      <c r="E78" s="14" t="s">
        <v>272</v>
      </c>
      <c r="F78" s="13"/>
      <c r="G78" s="13"/>
    </row>
    <row r="79" spans="1:7" ht="22.5">
      <c r="A79" s="89"/>
      <c r="B79" s="41" t="str">
        <f>Critères!B78</f>
        <v>11.6</v>
      </c>
      <c r="C79" s="13" t="str">
        <f>Critères!C78</f>
        <v>Dans chaque formulaire, chaque regroupement de champs de même nature a-t-il une légende ?</v>
      </c>
      <c r="D79" s="9" t="s">
        <v>253</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253</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253</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BL109" xr:uid="{00000000-0001-0000-09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69" priority="1" stopIfTrue="1" operator="equal">
      <formula>"C"</formula>
    </cfRule>
    <cfRule type="cellIs" dxfId="68" priority="2" stopIfTrue="1" operator="equal">
      <formula>"NC"</formula>
    </cfRule>
    <cfRule type="cellIs" dxfId="67" priority="3" stopIfTrue="1" operator="equal">
      <formula>"NA"</formula>
    </cfRule>
    <cfRule type="cellIs" dxfId="66" priority="4" stopIfTrue="1" operator="equal">
      <formula>"NT"</formula>
    </cfRule>
  </conditionalFormatting>
  <conditionalFormatting sqref="E4:E109">
    <cfRule type="cellIs" dxfId="65" priority="13" stopIfTrue="1" operator="equal">
      <formula>"D"</formula>
    </cfRule>
    <cfRule type="cellIs" dxfId="64" priority="14" stopIfTrue="1" operator="equal">
      <formula>"N"</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topLeftCell="A45" workbookViewId="0">
      <selection activeCell="D47" sqref="D47"/>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7.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CONCATENATE(Échantillon!B14," : ",Échantillon!C14)</f>
        <v>Conservatoire / Histoire : https://conservatoire.bordeaux.fr/fr/conservatoire/histoire</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80" t="s">
        <v>339</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52"/>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253</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56.2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67.5">
      <c r="A95" s="89"/>
      <c r="B95" s="41" t="str">
        <f>Critères!B94</f>
        <v>12.9</v>
      </c>
      <c r="C95" s="13" t="str">
        <f>Critères!C94</f>
        <v>Dans chaque page web, la navigation ne doit pas contenir de piège au clavier. Cette règle est-elle respectée ?</v>
      </c>
      <c r="D95" s="9" t="s">
        <v>254</v>
      </c>
      <c r="E95" s="14" t="s">
        <v>272</v>
      </c>
      <c r="F95" s="13" t="s">
        <v>347</v>
      </c>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BL109" xr:uid="{00000000-0001-0000-0A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63" priority="1" stopIfTrue="1" operator="equal">
      <formula>"C"</formula>
    </cfRule>
    <cfRule type="cellIs" dxfId="62" priority="2" stopIfTrue="1" operator="equal">
      <formula>"NC"</formula>
    </cfRule>
    <cfRule type="cellIs" dxfId="61" priority="3" stopIfTrue="1" operator="equal">
      <formula>"NA"</formula>
    </cfRule>
    <cfRule type="cellIs" dxfId="60" priority="4" stopIfTrue="1" operator="equal">
      <formula>"NT"</formula>
    </cfRule>
  </conditionalFormatting>
  <conditionalFormatting sqref="E4:E109">
    <cfRule type="cellIs" dxfId="59" priority="5" stopIfTrue="1" operator="equal">
      <formula>"D"</formula>
    </cfRule>
    <cfRule type="cellIs" dxfId="58" priority="6" stopIfTrue="1" operator="equal">
      <formula>"N"</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44" workbookViewId="0">
      <selection activeCell="F47" sqref="F47"/>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CONCATENATE(Échantillon!B15," : ",Échantillon!C15)</f>
        <v>Conservatoire - les équipes : https://conservatoire.bordeaux.fr/fr/conservatoire/equipes</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52"/>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254</v>
      </c>
      <c r="E47" s="14" t="s">
        <v>272</v>
      </c>
      <c r="F47" s="13" t="s">
        <v>328</v>
      </c>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329</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254</v>
      </c>
      <c r="E70" s="14" t="s">
        <v>272</v>
      </c>
      <c r="F70" s="13" t="s">
        <v>335</v>
      </c>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253</v>
      </c>
      <c r="E81" s="14" t="s">
        <v>272</v>
      </c>
      <c r="F81" s="13"/>
      <c r="G81" s="13"/>
    </row>
    <row r="82" spans="1:7" ht="22.5">
      <c r="A82" s="89"/>
      <c r="B82" s="41" t="str">
        <f>Critères!B81</f>
        <v>11.9</v>
      </c>
      <c r="C82" s="13" t="str">
        <f>Critères!C81</f>
        <v>Dans chaque formulaire, l’intitulé de chaque bouton est-il pertinent (hors cas particuliers) ?</v>
      </c>
      <c r="D82" s="9" t="s">
        <v>254</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BL109" xr:uid="{00000000-0001-0000-0B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7" priority="1" stopIfTrue="1" operator="equal">
      <formula>"C"</formula>
    </cfRule>
    <cfRule type="cellIs" dxfId="56" priority="2" stopIfTrue="1" operator="equal">
      <formula>"NC"</formula>
    </cfRule>
    <cfRule type="cellIs" dxfId="55" priority="3" stopIfTrue="1" operator="equal">
      <formula>"NA"</formula>
    </cfRule>
    <cfRule type="cellIs" dxfId="54" priority="4" stopIfTrue="1" operator="equal">
      <formula>"NT"</formula>
    </cfRule>
  </conditionalFormatting>
  <conditionalFormatting sqref="E4:E109">
    <cfRule type="cellIs" dxfId="53" priority="5" stopIfTrue="1" operator="equal">
      <formula>"D"</formula>
    </cfRule>
    <cfRule type="cellIs" dxfId="52" priority="6" stopIfTrue="1" operator="equal">
      <formula>"N"</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topLeftCell="A66" workbookViewId="0">
      <selection activeCell="F66" sqref="F66"/>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str">
        <f>CONCATENATE(Échantillon!B16," : ",Échantillon!C16)</f>
        <v>Actions culturelle : https://conservatoire.bordeaux.fr/fr/action-culturelle</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53"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52"/>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56.2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254</v>
      </c>
      <c r="E17" s="14" t="s">
        <v>272</v>
      </c>
      <c r="F17" s="13" t="s">
        <v>330</v>
      </c>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254</v>
      </c>
      <c r="E18" s="14" t="s">
        <v>272</v>
      </c>
      <c r="F18" s="13" t="s">
        <v>318</v>
      </c>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253</v>
      </c>
      <c r="E19" s="14" t="s">
        <v>272</v>
      </c>
      <c r="F19" s="13" t="s">
        <v>319</v>
      </c>
      <c r="G19" s="13"/>
    </row>
    <row r="20" spans="1:7" ht="33.75">
      <c r="A20" s="89"/>
      <c r="B20" s="41" t="str">
        <f>Critères!B19</f>
        <v>4.3</v>
      </c>
      <c r="C20" s="13" t="str">
        <f>Critères!C19</f>
        <v>Chaque média temporel synchronisé pré-enregistré a-t-il, si nécessaire, des sous-titres synchronisés (hors cas particuliers) ?</v>
      </c>
      <c r="D20" s="9" t="s">
        <v>253</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253</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254</v>
      </c>
      <c r="E22" s="14" t="s">
        <v>272</v>
      </c>
      <c r="F22" s="13" t="s">
        <v>320</v>
      </c>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253</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253</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253</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253</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45">
      <c r="A56" s="89" t="str">
        <f>Critères!$A$55</f>
        <v>STRUCTURATION</v>
      </c>
      <c r="B56" s="41" t="str">
        <f>Critères!B55</f>
        <v>9.1</v>
      </c>
      <c r="C56" s="13" t="str">
        <f>Critères!C55</f>
        <v>Dans chaque page web, l’information est-elle structurée par l’utilisation appropriée de titres ?</v>
      </c>
      <c r="D56" s="9" t="s">
        <v>254</v>
      </c>
      <c r="E56" s="14" t="s">
        <v>272</v>
      </c>
      <c r="F56" s="13" t="s">
        <v>332</v>
      </c>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56.25">
      <c r="A66" s="89"/>
      <c r="B66" s="41" t="str">
        <f>Critères!B65</f>
        <v>10.7</v>
      </c>
      <c r="C66" s="13" t="str">
        <f>Critères!C65</f>
        <v>Dans chaque page web, pour chaque élément recevant le focus, la prise de focus est-elle visible ?</v>
      </c>
      <c r="D66" s="9" t="s">
        <v>254</v>
      </c>
      <c r="E66" s="14" t="s">
        <v>272</v>
      </c>
      <c r="F66" s="13" t="s">
        <v>331</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254</v>
      </c>
      <c r="E70" s="14" t="s">
        <v>272</v>
      </c>
      <c r="F70" s="13" t="s">
        <v>336</v>
      </c>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1" priority="1" stopIfTrue="1" operator="equal">
      <formula>"C"</formula>
    </cfRule>
    <cfRule type="cellIs" dxfId="50" priority="2" stopIfTrue="1" operator="equal">
      <formula>"NC"</formula>
    </cfRule>
    <cfRule type="cellIs" dxfId="49" priority="3" stopIfTrue="1" operator="equal">
      <formula>"NA"</formula>
    </cfRule>
    <cfRule type="cellIs" dxfId="48" priority="4" stopIfTrue="1" operator="equal">
      <formula>"NT"</formula>
    </cfRule>
  </conditionalFormatting>
  <conditionalFormatting sqref="E4:E109">
    <cfRule type="cellIs" dxfId="47" priority="9" stopIfTrue="1" operator="equal">
      <formula>"D"</formula>
    </cfRule>
    <cfRule type="cellIs" dxfId="46" priority="10" stopIfTrue="1" operator="equal">
      <formula>"N"</formula>
    </cfRule>
  </conditionalFormatting>
  <dataValidations count="2">
    <dataValidation type="list" showErrorMessage="1" sqref="D4:D109" xr:uid="{5933C24D-50F9-4FA2-9330-9B6DA6E6AF67}">
      <formula1>"C,NC,NA,NT"</formula1>
    </dataValidation>
    <dataValidation type="list" showErrorMessage="1" sqref="E4:E109" xr:uid="{25BD504E-951E-4D29-99AA-CE93ABFAF94B}">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C109"/>
  <sheetViews>
    <sheetView topLeftCell="A72" workbookViewId="0">
      <selection activeCell="D39" sqref="D39"/>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CONCATENATE(Échantillon!B17," : ",Échantillon!C17)</f>
        <v>Page évènement : https://conservatoire.bordeaux.fr/fr/action-culturelle/agenda/evenement-orchestre-symphonique-904</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22.5">
      <c r="A13" s="89" t="str">
        <f>Critères!$A$12</f>
        <v>CADRES</v>
      </c>
      <c r="B13" s="41" t="str">
        <f>Critères!B12</f>
        <v>2.1</v>
      </c>
      <c r="C13" s="13" t="str">
        <f>Critères!C12</f>
        <v>Chaque cadre a-t-il un titre de cadre ?</v>
      </c>
      <c r="D13" s="9" t="s">
        <v>254</v>
      </c>
      <c r="E13" t="s">
        <v>272</v>
      </c>
      <c r="F13" s="52" t="s">
        <v>323</v>
      </c>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56.25">
      <c r="A62" s="89"/>
      <c r="B62" s="41" t="str">
        <f>Critères!B61</f>
        <v>10.3</v>
      </c>
      <c r="C62" s="13" t="str">
        <f>Critères!C61</f>
        <v>Dans chaque page web, l’information reste-t-elle compréhensible lorsque les feuilles de styles sont désactivées ?</v>
      </c>
      <c r="D62" s="9" t="s">
        <v>254</v>
      </c>
      <c r="E62" s="14" t="s">
        <v>272</v>
      </c>
      <c r="F62" s="13" t="s">
        <v>333</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329</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254</v>
      </c>
      <c r="E70" s="14" t="s">
        <v>272</v>
      </c>
      <c r="F70" s="13" t="s">
        <v>334</v>
      </c>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31.5">
      <c r="A78" s="89"/>
      <c r="B78" s="41" t="str">
        <f>Critères!B77</f>
        <v>11.5</v>
      </c>
      <c r="C78" s="13" t="str">
        <f>Critères!C77</f>
        <v>Dans chaque formulaire, les champs de même nature sont-ils regroupés, si nécessaire ?</v>
      </c>
      <c r="D78" s="9" t="s">
        <v>255</v>
      </c>
      <c r="E78" s="9" t="s">
        <v>255</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0D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5" priority="1" stopIfTrue="1" operator="equal">
      <formula>"C"</formula>
    </cfRule>
    <cfRule type="cellIs" dxfId="44" priority="2" stopIfTrue="1" operator="equal">
      <formula>"NC"</formula>
    </cfRule>
    <cfRule type="cellIs" dxfId="43" priority="3" stopIfTrue="1" operator="equal">
      <formula>"NA"</formula>
    </cfRule>
    <cfRule type="cellIs" dxfId="42" priority="4" stopIfTrue="1" operator="equal">
      <formula>"NT"</formula>
    </cfRule>
  </conditionalFormatting>
  <conditionalFormatting sqref="E4:E77 E79:E109">
    <cfRule type="cellIs" dxfId="41" priority="13" stopIfTrue="1" operator="equal">
      <formula>"D"</formula>
    </cfRule>
    <cfRule type="cellIs" dxfId="40" priority="14" stopIfTrue="1" operator="equal">
      <formula>"N"</formula>
    </cfRule>
  </conditionalFormatting>
  <conditionalFormatting sqref="E78">
    <cfRule type="cellIs" dxfId="39" priority="9" stopIfTrue="1" operator="equal">
      <formula>"C"</formula>
    </cfRule>
    <cfRule type="cellIs" dxfId="38" priority="10" stopIfTrue="1" operator="equal">
      <formula>"NC"</formula>
    </cfRule>
    <cfRule type="cellIs" dxfId="37" priority="11" stopIfTrue="1" operator="equal">
      <formula>"NA"</formula>
    </cfRule>
    <cfRule type="cellIs" dxfId="36" priority="12" stopIfTrue="1" operator="equal">
      <formula>"NT"</formula>
    </cfRule>
  </conditionalFormatting>
  <dataValidations count="2">
    <dataValidation type="list" showErrorMessage="1" sqref="E78 D4:D109" xr:uid="{ED62318E-79B6-4E60-9F76-FC6BBD956B43}">
      <formula1>"C,NC,NA,NT"</formula1>
    </dataValidation>
    <dataValidation type="list" showErrorMessage="1" sqref="E4:E77 E79:E109" xr:uid="{1DCB541B-954D-4532-B4C6-91795431DD1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C109"/>
  <sheetViews>
    <sheetView topLeftCell="A76" zoomScale="96" zoomScaleNormal="96" workbookViewId="0">
      <selection activeCell="D39" sqref="D39"/>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CONCATENATE(Échantillon!B18," : ",Échantillon!C18)</f>
        <v>Pôle ressources : https://conservatoire.bordeaux.fr/fr/pole-ressources</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43"/>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56.25">
      <c r="A62" s="89"/>
      <c r="B62" s="41" t="str">
        <f>Critères!B61</f>
        <v>10.3</v>
      </c>
      <c r="C62" s="13" t="str">
        <f>Critères!C61</f>
        <v>Dans chaque page web, l’information reste-t-elle compréhensible lorsque les feuilles de styles sont désactivées ?</v>
      </c>
      <c r="D62" s="9" t="s">
        <v>254</v>
      </c>
      <c r="E62" s="14" t="s">
        <v>272</v>
      </c>
      <c r="F62" s="13" t="s">
        <v>333</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0E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35" priority="1" stopIfTrue="1" operator="equal">
      <formula>"C"</formula>
    </cfRule>
    <cfRule type="cellIs" dxfId="34" priority="2" stopIfTrue="1" operator="equal">
      <formula>"NC"</formula>
    </cfRule>
    <cfRule type="cellIs" dxfId="33" priority="3" stopIfTrue="1" operator="equal">
      <formula>"NA"</formula>
    </cfRule>
    <cfRule type="cellIs" dxfId="32" priority="4" stopIfTrue="1" operator="equal">
      <formula>"NT"</formula>
    </cfRule>
  </conditionalFormatting>
  <conditionalFormatting sqref="E4:E109">
    <cfRule type="cellIs" dxfId="31" priority="9" stopIfTrue="1" operator="equal">
      <formula>"D"</formula>
    </cfRule>
    <cfRule type="cellIs" dxfId="30" priority="10" stopIfTrue="1" operator="equal">
      <formula>"N"</formula>
    </cfRule>
  </conditionalFormatting>
  <dataValidations count="2">
    <dataValidation type="list" showErrorMessage="1" sqref="D4:D109" xr:uid="{00000000-0002-0000-0E00-000000000000}">
      <formula1>"C,NC,NA,NT"</formula1>
    </dataValidation>
    <dataValidation type="list" showErrorMessage="1" sqref="E4:E109" xr:uid="{00000000-0002-0000-0E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C109"/>
  <sheetViews>
    <sheetView topLeftCell="A80" zoomScale="155" zoomScaleNormal="155" workbookViewId="0">
      <selection activeCell="D82" sqref="D82"/>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CONCATENATE(Échantillon!B19," : ",Échantillon!C19)</f>
        <v>Musique : https://conservatoire.bordeaux.fr/fr/musiques</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43"/>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22.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56.25">
      <c r="A62" s="89"/>
      <c r="B62" s="41" t="str">
        <f>Critères!B61</f>
        <v>10.3</v>
      </c>
      <c r="C62" s="13" t="str">
        <f>Critères!C61</f>
        <v>Dans chaque page web, l’information reste-t-elle compréhensible lorsque les feuilles de styles sont désactivées ?</v>
      </c>
      <c r="D62" s="9" t="s">
        <v>254</v>
      </c>
      <c r="E62" s="14" t="s">
        <v>272</v>
      </c>
      <c r="F62" s="13" t="s">
        <v>333</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337</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255</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253</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255</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253</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0F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1" stopIfTrue="1" operator="equal">
      <formula>"C"</formula>
    </cfRule>
    <cfRule type="cellIs" dxfId="28" priority="2" stopIfTrue="1" operator="equal">
      <formula>"NC"</formula>
    </cfRule>
    <cfRule type="cellIs" dxfId="27" priority="3" stopIfTrue="1" operator="equal">
      <formula>"NA"</formula>
    </cfRule>
    <cfRule type="cellIs" dxfId="26" priority="4" stopIfTrue="1" operator="equal">
      <formula>"NT"</formula>
    </cfRule>
  </conditionalFormatting>
  <conditionalFormatting sqref="E4:E109">
    <cfRule type="cellIs" dxfId="25" priority="9" stopIfTrue="1" operator="equal">
      <formula>"D"</formula>
    </cfRule>
    <cfRule type="cellIs" dxfId="24" priority="10" stopIfTrue="1" operator="equal">
      <formula>"N"</formula>
    </cfRule>
  </conditionalFormatting>
  <dataValidations count="2">
    <dataValidation type="list" showErrorMessage="1" sqref="D4:D109" xr:uid="{00000000-0002-0000-0F00-000000000000}">
      <formula1>"C,NC,NA,NT"</formula1>
    </dataValidation>
    <dataValidation type="list" showErrorMessage="1" sqref="E4:E109" xr:uid="{00000000-0002-0000-0F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C109"/>
  <sheetViews>
    <sheetView topLeftCell="A41" zoomScaleNormal="100" workbookViewId="0">
      <selection activeCell="D47" sqref="D47"/>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CONCATENATE(Échantillon!B20," : ",Échantillon!C20)</f>
        <v>Parcours en lien avec l'éducation nationale : https://conservatoire.bordeaux.fr/fr/musiques/parcours-en-lien-avec-education-nationale</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43"/>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56.25">
      <c r="A62" s="89"/>
      <c r="B62" s="41" t="str">
        <f>Critères!B61</f>
        <v>10.3</v>
      </c>
      <c r="C62" s="13" t="str">
        <f>Critères!C61</f>
        <v>Dans chaque page web, l’information reste-t-elle compréhensible lorsque les feuilles de styles sont désactivées ?</v>
      </c>
      <c r="D62" s="9" t="s">
        <v>254</v>
      </c>
      <c r="E62" s="14" t="s">
        <v>272</v>
      </c>
      <c r="F62" s="13" t="s">
        <v>333</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10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1" stopIfTrue="1" operator="equal">
      <formula>"C"</formula>
    </cfRule>
    <cfRule type="cellIs" dxfId="22" priority="2" stopIfTrue="1" operator="equal">
      <formula>"NC"</formula>
    </cfRule>
    <cfRule type="cellIs" dxfId="21" priority="3" stopIfTrue="1" operator="equal">
      <formula>"NA"</formula>
    </cfRule>
    <cfRule type="cellIs" dxfId="20" priority="4" stopIfTrue="1" operator="equal">
      <formula>"NT"</formula>
    </cfRule>
  </conditionalFormatting>
  <conditionalFormatting sqref="E4:E109">
    <cfRule type="cellIs" dxfId="19" priority="9" stopIfTrue="1" operator="equal">
      <formula>"D"</formula>
    </cfRule>
    <cfRule type="cellIs" dxfId="18" priority="10" stopIfTrue="1" operator="equal">
      <formula>"N"</formula>
    </cfRule>
  </conditionalFormatting>
  <dataValidations count="2">
    <dataValidation type="list" showErrorMessage="1" sqref="D4:D109" xr:uid="{00000000-0002-0000-1000-000000000000}">
      <formula1>"C,NC,NA,NT"</formula1>
    </dataValidation>
    <dataValidation type="list" showErrorMessage="1" sqref="E4:E109" xr:uid="{00000000-0002-0000-10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C109"/>
  <sheetViews>
    <sheetView topLeftCell="A45" workbookViewId="0">
      <selection activeCell="D47" sqref="D47"/>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CONCATENATE(Échantillon!B21," : ",Échantillon!C21)</f>
        <v>Département : Créations : https://conservatoire.bordeaux.fr/fr/musiques/creations</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43"/>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253</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255</v>
      </c>
      <c r="E52" s="14" t="s">
        <v>272</v>
      </c>
      <c r="F52" s="13"/>
      <c r="G52" s="13"/>
    </row>
    <row r="53" spans="1:7" ht="22.5">
      <c r="A53" s="89"/>
      <c r="B53" s="41" t="str">
        <f>Critères!B52</f>
        <v>8.8</v>
      </c>
      <c r="C53" s="13" t="str">
        <f>Critères!C52</f>
        <v>Dans chaque page web, le code de langue de chaque changement de langue est-il valide et pertinent ?</v>
      </c>
      <c r="D53" s="9" t="s">
        <v>255</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56.25">
      <c r="A62" s="89"/>
      <c r="B62" s="41" t="str">
        <f>Critères!B61</f>
        <v>10.3</v>
      </c>
      <c r="C62" s="13" t="str">
        <f>Critères!C61</f>
        <v>Dans chaque page web, l’information reste-t-elle compréhensible lorsque les feuilles de styles sont désactivées ?</v>
      </c>
      <c r="D62" s="9" t="s">
        <v>254</v>
      </c>
      <c r="E62" s="14" t="s">
        <v>272</v>
      </c>
      <c r="F62" s="13" t="s">
        <v>333</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22.5">
      <c r="A66" s="89"/>
      <c r="B66" s="41" t="str">
        <f>Critères!B65</f>
        <v>10.7</v>
      </c>
      <c r="C66" s="13" t="str">
        <f>Critères!C65</f>
        <v>Dans chaque page web, pour chaque élément recevant le focus, la prise de focus est-elle visible ?</v>
      </c>
      <c r="D66" s="9" t="s">
        <v>254</v>
      </c>
      <c r="E66" s="14" t="s">
        <v>272</v>
      </c>
      <c r="F66" s="13" t="s">
        <v>326</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11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1" stopIfTrue="1" operator="equal">
      <formula>"C"</formula>
    </cfRule>
    <cfRule type="cellIs" dxfId="16" priority="2" stopIfTrue="1" operator="equal">
      <formula>"NC"</formula>
    </cfRule>
    <cfRule type="cellIs" dxfId="15" priority="3" stopIfTrue="1" operator="equal">
      <formula>"NA"</formula>
    </cfRule>
    <cfRule type="cellIs" dxfId="14" priority="4" stopIfTrue="1" operator="equal">
      <formula>"NT"</formula>
    </cfRule>
  </conditionalFormatting>
  <conditionalFormatting sqref="E4:E109">
    <cfRule type="cellIs" dxfId="13" priority="21" stopIfTrue="1" operator="equal">
      <formula>"D"</formula>
    </cfRule>
    <cfRule type="cellIs" dxfId="12" priority="22" stopIfTrue="1" operator="equal">
      <formula>"N"</formula>
    </cfRule>
  </conditionalFormatting>
  <dataValidations count="2">
    <dataValidation type="list" showErrorMessage="1" sqref="D4:D109" xr:uid="{00000000-0002-0000-1100-000000000000}">
      <formula1>"C,NC,NA,NT"</formula1>
    </dataValidation>
    <dataValidation type="list" showErrorMessage="1" sqref="E4:E109" xr:uid="{00000000-0002-0000-11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C109"/>
  <sheetViews>
    <sheetView topLeftCell="A33" zoomScale="144" zoomScaleNormal="144" workbookViewId="0">
      <selection activeCell="D39" sqref="D39:D40"/>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CONCATENATE(Échantillon!B22," : ",Échantillon!C22)</f>
        <v>Discipline : Danse contemporaine : https://conservatoire.bordeaux.fr/fr/arts-de-la-scene/danse/danse-contemporaine</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43"/>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22.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255</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253</v>
      </c>
      <c r="E52" s="14" t="s">
        <v>272</v>
      </c>
      <c r="F52" s="13"/>
      <c r="G52" s="13"/>
    </row>
    <row r="53" spans="1:7" ht="22.5">
      <c r="A53" s="89"/>
      <c r="B53" s="41" t="str">
        <f>Critères!B52</f>
        <v>8.8</v>
      </c>
      <c r="C53" s="13" t="str">
        <f>Critères!C52</f>
        <v>Dans chaque page web, le code de langue de chaque changement de langue est-il valide et pertinent ?</v>
      </c>
      <c r="D53" s="9" t="s">
        <v>253</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67.5">
      <c r="A56" s="89" t="str">
        <f>Critères!$A$55</f>
        <v>STRUCTURATION</v>
      </c>
      <c r="B56" s="41" t="str">
        <f>Critères!B55</f>
        <v>9.1</v>
      </c>
      <c r="C56" s="13" t="str">
        <f>Critères!C55</f>
        <v>Dans chaque page web, l’information est-elle structurée par l’utilisation appropriée de titres ?</v>
      </c>
      <c r="D56" s="9" t="s">
        <v>254</v>
      </c>
      <c r="E56" s="14" t="s">
        <v>272</v>
      </c>
      <c r="F56" s="13" t="s">
        <v>324</v>
      </c>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33.75">
      <c r="A66" s="89"/>
      <c r="B66" s="41" t="str">
        <f>Critères!B65</f>
        <v>10.7</v>
      </c>
      <c r="C66" s="13" t="str">
        <f>Critères!C65</f>
        <v>Dans chaque page web, pour chaque élément recevant le focus, la prise de focus est-elle visible ?</v>
      </c>
      <c r="D66" s="9" t="s">
        <v>254</v>
      </c>
      <c r="E66" s="14" t="s">
        <v>272</v>
      </c>
      <c r="F66" s="13" t="s">
        <v>325</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12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1" stopIfTrue="1" operator="equal">
      <formula>"C"</formula>
    </cfRule>
    <cfRule type="cellIs" dxfId="10" priority="2" stopIfTrue="1" operator="equal">
      <formula>"NC"</formula>
    </cfRule>
    <cfRule type="cellIs" dxfId="9" priority="3" stopIfTrue="1" operator="equal">
      <formula>"NA"</formula>
    </cfRule>
    <cfRule type="cellIs" dxfId="8" priority="4" stopIfTrue="1" operator="equal">
      <formula>"NT"</formula>
    </cfRule>
  </conditionalFormatting>
  <conditionalFormatting sqref="E4:E109">
    <cfRule type="cellIs" dxfId="7" priority="33" stopIfTrue="1" operator="equal">
      <formula>"D"</formula>
    </cfRule>
    <cfRule type="cellIs" dxfId="6" priority="34" stopIfTrue="1" operator="equal">
      <formula>"N"</formula>
    </cfRule>
  </conditionalFormatting>
  <dataValidations count="2">
    <dataValidation type="list" showErrorMessage="1" sqref="D4:D109" xr:uid="{00000000-0002-0000-1200-000000000000}">
      <formula1>"C,NC,NA,NT"</formula1>
    </dataValidation>
    <dataValidation type="list" showErrorMessage="1" sqref="E4:E109" xr:uid="{00000000-0002-0000-12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C109"/>
  <sheetViews>
    <sheetView topLeftCell="A30" workbookViewId="0">
      <selection activeCell="F42" sqref="F42"/>
    </sheetView>
  </sheetViews>
  <sheetFormatPr baseColWidth="10" defaultColWidth="12" defaultRowHeight="15"/>
  <cols>
    <col min="1" max="1" width="3.77734375" customWidth="1"/>
    <col min="2" max="2" width="4.33203125" style="44"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str">
        <f>CONCATENATE(Échantillon!B23," : ",Échantillon!C23)</f>
        <v>Mentions légales : https://conservatoire.bordeaux.fr/fr/node/566</v>
      </c>
      <c r="B2" s="94"/>
      <c r="C2" s="94"/>
      <c r="D2" s="94"/>
      <c r="E2" s="94"/>
      <c r="F2" s="94"/>
      <c r="G2" s="94"/>
    </row>
    <row r="3" spans="1:8" ht="54.75">
      <c r="A3" s="10" t="s">
        <v>23</v>
      </c>
      <c r="B3" s="10" t="s">
        <v>24</v>
      </c>
      <c r="C3" s="11" t="s">
        <v>25</v>
      </c>
      <c r="D3" s="10" t="s">
        <v>252</v>
      </c>
      <c r="E3" s="10" t="s">
        <v>269</v>
      </c>
      <c r="F3" s="11" t="s">
        <v>270</v>
      </c>
      <c r="G3" s="11" t="s">
        <v>271</v>
      </c>
    </row>
    <row r="4" spans="1:8" ht="22.5">
      <c r="A4" s="89" t="str">
        <f>Critères!$A$3</f>
        <v>IMAGES</v>
      </c>
      <c r="B4" s="41" t="str">
        <f>Critères!B3</f>
        <v>1.1</v>
      </c>
      <c r="C4" s="13" t="str">
        <f>Critères!C3</f>
        <v>Chaque image porteuse d’information a-t-elle une alternative textuelle ?</v>
      </c>
      <c r="D4" s="9" t="s">
        <v>255</v>
      </c>
      <c r="E4" t="s">
        <v>272</v>
      </c>
      <c r="F4" s="13"/>
      <c r="G4" s="13"/>
      <c r="H4"/>
    </row>
    <row r="5" spans="1:8" ht="45">
      <c r="A5" s="89"/>
      <c r="B5" s="41" t="str">
        <f>Critères!B4</f>
        <v>1.2</v>
      </c>
      <c r="C5" s="13" t="str">
        <f>Critères!C4</f>
        <v>Chaque image de décoration est-elle correctement ignorée par les technologies d’assistance ?</v>
      </c>
      <c r="D5" s="9" t="s">
        <v>254</v>
      </c>
      <c r="E5" s="14" t="s">
        <v>272</v>
      </c>
      <c r="F5" s="13" t="s">
        <v>312</v>
      </c>
      <c r="G5" s="13"/>
    </row>
    <row r="6" spans="1:8" ht="33.75">
      <c r="A6" s="89"/>
      <c r="B6" s="41" t="str">
        <f>Critères!B5</f>
        <v>1.3</v>
      </c>
      <c r="C6" s="13" t="str">
        <f>Critères!C5</f>
        <v>Pour chaque image porteuse d'information ayant une alternative textuelle, cette alternative est-elle pertinente (hors cas particuliers) ?</v>
      </c>
      <c r="D6" s="9" t="s">
        <v>255</v>
      </c>
      <c r="E6" s="14" t="s">
        <v>272</v>
      </c>
      <c r="F6" s="13"/>
      <c r="G6" s="13"/>
    </row>
    <row r="7" spans="1:8" ht="33.75">
      <c r="A7" s="89"/>
      <c r="B7" s="41" t="str">
        <f>Critères!B6</f>
        <v>1.4</v>
      </c>
      <c r="C7" s="13" t="str">
        <f>Critères!C6</f>
        <v>Pour chaque image utilisée comme CAPTCHA ou comme image-test, ayant une alternative textuelle, cette alternative permet-elle d’identifier la nature et la fonction de l’image ?</v>
      </c>
      <c r="D7" s="9" t="s">
        <v>255</v>
      </c>
      <c r="E7" s="14" t="s">
        <v>272</v>
      </c>
      <c r="F7" s="13"/>
      <c r="G7" s="13"/>
    </row>
    <row r="8" spans="1:8" ht="33.75">
      <c r="A8" s="89"/>
      <c r="B8" s="41" t="str">
        <f>Critères!B7</f>
        <v>1.5</v>
      </c>
      <c r="C8" s="13" t="str">
        <f>Critères!C7</f>
        <v>Pour chaque image utilisée comme CAPTCHA, une solution d’accès alternatif au contenu ou à la fonction du CAPTCHA est-elle présente ?</v>
      </c>
      <c r="D8" s="9" t="s">
        <v>255</v>
      </c>
      <c r="E8" s="14" t="s">
        <v>272</v>
      </c>
      <c r="F8" s="14"/>
      <c r="G8" s="13"/>
    </row>
    <row r="9" spans="1:8" ht="22.5">
      <c r="A9" s="89"/>
      <c r="B9" s="41" t="str">
        <f>Critères!B8</f>
        <v>1.6</v>
      </c>
      <c r="C9" s="13" t="str">
        <f>Critères!C8</f>
        <v>Chaque image porteuse d’information a-t-elle, si nécessaire, une description détaillée ?</v>
      </c>
      <c r="D9" s="9" t="s">
        <v>255</v>
      </c>
      <c r="E9" s="14" t="s">
        <v>272</v>
      </c>
      <c r="F9" s="13"/>
      <c r="G9" s="13"/>
    </row>
    <row r="10" spans="1:8" ht="22.5">
      <c r="A10" s="89"/>
      <c r="B10" s="41" t="str">
        <f>Critères!B9</f>
        <v>1.7</v>
      </c>
      <c r="C10" s="13" t="str">
        <f>Critères!C9</f>
        <v>Pour chaque image porteuse d’information ayant une description détaillée, cette description est-elle pertinente ?</v>
      </c>
      <c r="D10" s="9" t="s">
        <v>255</v>
      </c>
      <c r="E10" s="14" t="s">
        <v>272</v>
      </c>
      <c r="F10" s="13"/>
      <c r="G10" s="13"/>
    </row>
    <row r="11" spans="1:8" ht="45">
      <c r="A11" s="89"/>
      <c r="B11" s="41" t="str">
        <f>Critères!B10</f>
        <v>1.8</v>
      </c>
      <c r="C11" s="13" t="str">
        <f>Critères!C10</f>
        <v>Chaque image texte porteuse d’information, en l’absence d’un mécanisme de remplacement, doit si possible être remplacée par du texte stylé. Cette règle est-elle respectée (hors cas particuliers) ?</v>
      </c>
      <c r="D11" s="9" t="s">
        <v>255</v>
      </c>
      <c r="E11" t="s">
        <v>272</v>
      </c>
      <c r="F11" s="13"/>
      <c r="G11" s="13"/>
    </row>
    <row r="12" spans="1:8" ht="22.5">
      <c r="A12" s="89"/>
      <c r="B12" s="41" t="str">
        <f>Critères!B11</f>
        <v>1.9</v>
      </c>
      <c r="C12" s="13" t="str">
        <f>Critères!C11</f>
        <v>Chaque légende d’image est-elle, si nécessaire, correctement reliée à l’image correspondante ?</v>
      </c>
      <c r="D12" s="9" t="s">
        <v>255</v>
      </c>
      <c r="E12" t="s">
        <v>272</v>
      </c>
      <c r="F12" s="13"/>
      <c r="G12" s="13"/>
    </row>
    <row r="13" spans="1:8" ht="15.75">
      <c r="A13" s="89" t="str">
        <f>Critères!$A$12</f>
        <v>CADRES</v>
      </c>
      <c r="B13" s="41" t="str">
        <f>Critères!B12</f>
        <v>2.1</v>
      </c>
      <c r="C13" s="13" t="str">
        <f>Critères!C12</f>
        <v>Chaque cadre a-t-il un titre de cadre ?</v>
      </c>
      <c r="D13" s="9" t="s">
        <v>255</v>
      </c>
      <c r="E13" t="s">
        <v>272</v>
      </c>
      <c r="F13" s="43"/>
      <c r="G13" s="13"/>
    </row>
    <row r="14" spans="1:8" ht="22.5">
      <c r="A14" s="89"/>
      <c r="B14" s="41" t="str">
        <f>Critères!B13</f>
        <v>2.2</v>
      </c>
      <c r="C14" s="13" t="str">
        <f>Critères!C13</f>
        <v>Pour chaque cadre ayant un titre de cadre, ce titre de cadre est-il pertinent ?</v>
      </c>
      <c r="D14" s="9" t="s">
        <v>255</v>
      </c>
      <c r="E14" t="s">
        <v>272</v>
      </c>
      <c r="F14" s="13"/>
      <c r="G14" s="13"/>
    </row>
    <row r="15" spans="1:8" ht="33.75">
      <c r="A15" s="89" t="str">
        <f>Critères!$A$14</f>
        <v>COULEURS</v>
      </c>
      <c r="B15" s="41" t="str">
        <f>Critères!B14</f>
        <v>3.1</v>
      </c>
      <c r="C15" s="13" t="str">
        <f>Critères!C14</f>
        <v>Dans chaque page web, l’information ne doit pas être donnée uniquement par la couleur. Cette règle est-elle respectée ?</v>
      </c>
      <c r="D15" s="9" t="s">
        <v>253</v>
      </c>
      <c r="E15" s="14" t="s">
        <v>272</v>
      </c>
      <c r="F15" s="13"/>
      <c r="G15" s="13"/>
    </row>
    <row r="16" spans="1:8" ht="33.75">
      <c r="A16" s="89"/>
      <c r="B16" s="41" t="str">
        <f>Critères!B15</f>
        <v>3.2</v>
      </c>
      <c r="C16" s="13" t="str">
        <f>Critères!C15</f>
        <v>Dans chaque page web, le contraste entre la couleur du texte et la couleur de son arrière-plan est-il suffisamment élevé (hors cas particuliers) ?</v>
      </c>
      <c r="D16" s="9" t="s">
        <v>253</v>
      </c>
      <c r="E16" s="14" t="s">
        <v>272</v>
      </c>
      <c r="F16" s="13"/>
      <c r="G16" s="13"/>
    </row>
    <row r="17" spans="1:7" ht="45">
      <c r="A17" s="89"/>
      <c r="B17" s="41" t="str">
        <f>Critères!B16</f>
        <v>3.3</v>
      </c>
      <c r="C17" s="13" t="str">
        <f>Critères!C16</f>
        <v>Dans chaque page web, les couleurs utilisées dans les composants d’interface ou les éléments graphiques porteurs d’informations sont-elles suffisamment contrastées (hors cas particuliers) ?</v>
      </c>
      <c r="D17" s="9" t="s">
        <v>253</v>
      </c>
      <c r="E17" s="14" t="s">
        <v>272</v>
      </c>
      <c r="F17" s="13"/>
      <c r="G17" s="13"/>
    </row>
    <row r="18" spans="1:7" ht="33.75">
      <c r="A18" s="89" t="str">
        <f>Critères!$A$17</f>
        <v>MULTIMÉDIA</v>
      </c>
      <c r="B18" s="41" t="str">
        <f>Critères!B17</f>
        <v>4.1</v>
      </c>
      <c r="C18" s="13" t="str">
        <f>Critères!C17</f>
        <v>Chaque média temporel pré-enregistré a-t-il, si nécessaire, une transcription textuelle ou une audiodescription (hors cas particuliers) ?</v>
      </c>
      <c r="D18" s="9" t="s">
        <v>255</v>
      </c>
      <c r="E18" s="14" t="s">
        <v>272</v>
      </c>
      <c r="F18" s="13"/>
      <c r="G18" s="13"/>
    </row>
    <row r="19" spans="1:7" ht="33.75">
      <c r="A19" s="89"/>
      <c r="B19" s="41" t="str">
        <f>Critères!B18</f>
        <v>4.2</v>
      </c>
      <c r="C19" s="13" t="str">
        <f>Critères!C18</f>
        <v>Pour chaque média temporel pré-enregistré ayant une transcription textuelle ou une audiodescription synchronisée, celles-ci sont-elles pertinentes (hors cas particuliers) ?</v>
      </c>
      <c r="D19" s="9" t="s">
        <v>255</v>
      </c>
      <c r="E19" s="14" t="s">
        <v>272</v>
      </c>
      <c r="F19" s="13"/>
      <c r="G19" s="13"/>
    </row>
    <row r="20" spans="1:7" ht="33.75">
      <c r="A20" s="89"/>
      <c r="B20" s="41" t="str">
        <f>Critères!B19</f>
        <v>4.3</v>
      </c>
      <c r="C20" s="13" t="str">
        <f>Critères!C19</f>
        <v>Chaque média temporel synchronisé pré-enregistré a-t-il, si nécessaire, des sous-titres synchronisés (hors cas particuliers) ?</v>
      </c>
      <c r="D20" s="9" t="s">
        <v>255</v>
      </c>
      <c r="E20" s="14" t="s">
        <v>272</v>
      </c>
      <c r="F20" s="13"/>
      <c r="G20" s="13"/>
    </row>
    <row r="21" spans="1:7" ht="33.75">
      <c r="A21" s="89"/>
      <c r="B21" s="41" t="str">
        <f>Critères!B20</f>
        <v>4.4</v>
      </c>
      <c r="C21" s="13" t="str">
        <f>Critères!C20</f>
        <v>Pour chaque média temporel synchronisé pré-enregistré ayant des sous-titres synchronisés, ces sous-titres sont-ils pertinents ?</v>
      </c>
      <c r="D21" s="9" t="s">
        <v>255</v>
      </c>
      <c r="E21" s="14" t="s">
        <v>272</v>
      </c>
      <c r="F21" s="13"/>
      <c r="G21" s="13"/>
    </row>
    <row r="22" spans="1:7" ht="22.5">
      <c r="A22" s="89"/>
      <c r="B22" s="41" t="str">
        <f>Critères!B21</f>
        <v>4.5</v>
      </c>
      <c r="C22" s="13" t="str">
        <f>Critères!C21</f>
        <v>Chaque média temporel pré-enregistré a-t-il, si nécessaire, une audiodescription synchronisée (hors cas particuliers) ?</v>
      </c>
      <c r="D22" s="9" t="s">
        <v>255</v>
      </c>
      <c r="E22" s="14" t="s">
        <v>272</v>
      </c>
      <c r="F22" s="13"/>
      <c r="G22" s="13"/>
    </row>
    <row r="23" spans="1:7" ht="22.5">
      <c r="A23" s="89"/>
      <c r="B23" s="41" t="str">
        <f>Critères!B22</f>
        <v>4.6</v>
      </c>
      <c r="C23" s="13" t="str">
        <f>Critères!C22</f>
        <v>Pour chaque média temporel pré-enregistré ayant une audiodescription synchronisée, celle-ci est-elle pertinente ?</v>
      </c>
      <c r="D23" s="9" t="s">
        <v>255</v>
      </c>
      <c r="E23" s="14" t="s">
        <v>272</v>
      </c>
      <c r="F23" s="13"/>
      <c r="G23" s="13"/>
    </row>
    <row r="24" spans="1:7" ht="22.5">
      <c r="A24" s="89"/>
      <c r="B24" s="41" t="str">
        <f>Critères!B23</f>
        <v>4.7</v>
      </c>
      <c r="C24" s="13" t="str">
        <f>Critères!C23</f>
        <v>Chaque média temporel est-il clairement identifiable (hors cas particuliers) ?</v>
      </c>
      <c r="D24" s="9" t="s">
        <v>255</v>
      </c>
      <c r="E24" s="14" t="s">
        <v>272</v>
      </c>
      <c r="F24" s="13"/>
      <c r="G24" s="13"/>
    </row>
    <row r="25" spans="1:7" ht="22.5">
      <c r="A25" s="89"/>
      <c r="B25" s="41" t="str">
        <f>Critères!B24</f>
        <v>4.8</v>
      </c>
      <c r="C25" s="13" t="str">
        <f>Critères!C24</f>
        <v>Chaque média non temporel a-t-il, si nécessaire, une alternative (hors cas particuliers) ?</v>
      </c>
      <c r="D25" s="9" t="s">
        <v>255</v>
      </c>
      <c r="E25" s="14" t="s">
        <v>272</v>
      </c>
      <c r="F25" s="13"/>
      <c r="G25" s="13"/>
    </row>
    <row r="26" spans="1:7" ht="22.5">
      <c r="A26" s="89"/>
      <c r="B26" s="41" t="str">
        <f>Critères!B25</f>
        <v>4.9</v>
      </c>
      <c r="C26" s="13" t="str">
        <f>Critères!C25</f>
        <v>Pour chaque média non temporel ayant une alternative, cette alternative est-elle pertinente ?</v>
      </c>
      <c r="D26" s="9" t="s">
        <v>255</v>
      </c>
      <c r="E26" s="14" t="s">
        <v>272</v>
      </c>
      <c r="F26" s="13"/>
      <c r="G26" s="13"/>
    </row>
    <row r="27" spans="1:7" ht="22.5">
      <c r="A27" s="89"/>
      <c r="B27" s="41" t="str">
        <f>Critères!B26</f>
        <v>4.10</v>
      </c>
      <c r="C27" s="13" t="str">
        <f>Critères!C26</f>
        <v>Chaque son déclenché automatiquement est-il contrôlable par l’utilisateur ?</v>
      </c>
      <c r="D27" s="9" t="s">
        <v>255</v>
      </c>
      <c r="E27" s="14" t="s">
        <v>272</v>
      </c>
      <c r="F27" s="13"/>
      <c r="G27" s="13"/>
    </row>
    <row r="28" spans="1:7" ht="33.75">
      <c r="A28" s="89"/>
      <c r="B28" s="41" t="str">
        <f>Critères!B27</f>
        <v>4.11</v>
      </c>
      <c r="C28" s="13" t="str">
        <f>Critères!C27</f>
        <v>La consultation de chaque média temporel est-elle, si nécessaire, contrôlable par le clavier et tout dispositif de pointage ?</v>
      </c>
      <c r="D28" s="9" t="s">
        <v>255</v>
      </c>
      <c r="E28" s="14" t="s">
        <v>272</v>
      </c>
      <c r="F28" s="13"/>
      <c r="G28" s="13"/>
    </row>
    <row r="29" spans="1:7" ht="22.5">
      <c r="A29" s="89"/>
      <c r="B29" s="41" t="str">
        <f>Critères!B28</f>
        <v>4.12</v>
      </c>
      <c r="C29" s="13" t="str">
        <f>Critères!C28</f>
        <v>La consultation de chaque média non temporel est-elle contrôlable par le clavier et tout dispositif de pointage ?</v>
      </c>
      <c r="D29" s="9" t="s">
        <v>255</v>
      </c>
      <c r="E29" s="14" t="s">
        <v>272</v>
      </c>
      <c r="F29" s="13"/>
      <c r="G29" s="13"/>
    </row>
    <row r="30" spans="1:7" ht="22.5">
      <c r="A30" s="89"/>
      <c r="B30" s="41" t="str">
        <f>Critères!B29</f>
        <v>4.13</v>
      </c>
      <c r="C30" s="13" t="str">
        <f>Critères!C29</f>
        <v>Chaque média temporel et non temporel est-il compatible avec les technologies d’assistance (hors cas particuliers) ?</v>
      </c>
      <c r="D30" s="9" t="s">
        <v>255</v>
      </c>
      <c r="E30" s="14" t="s">
        <v>272</v>
      </c>
      <c r="F30" s="13"/>
      <c r="G30" s="13"/>
    </row>
    <row r="31" spans="1:7" ht="15.75">
      <c r="A31" s="89" t="str">
        <f>Critères!$A$30</f>
        <v>TABLEAUX</v>
      </c>
      <c r="B31" s="41" t="str">
        <f>Critères!B30</f>
        <v>5.1</v>
      </c>
      <c r="C31" s="13" t="str">
        <f>Critères!C30</f>
        <v>Chaque tableau de données complexe a-t-il un résumé ?</v>
      </c>
      <c r="D31" s="9" t="s">
        <v>255</v>
      </c>
      <c r="E31" s="14" t="s">
        <v>272</v>
      </c>
      <c r="F31" s="13"/>
      <c r="G31" s="13"/>
    </row>
    <row r="32" spans="1:7" ht="22.5">
      <c r="A32" s="89"/>
      <c r="B32" s="41" t="str">
        <f>Critères!B31</f>
        <v>5.2</v>
      </c>
      <c r="C32" s="13" t="str">
        <f>Critères!C31</f>
        <v>Pour chaque tableau de données complexe ayant un résumé, celui-ci est-il pertinent ?</v>
      </c>
      <c r="D32" s="9" t="s">
        <v>255</v>
      </c>
      <c r="E32" s="14" t="s">
        <v>272</v>
      </c>
      <c r="F32" s="13"/>
      <c r="G32" s="13"/>
    </row>
    <row r="33" spans="1:7" ht="22.5">
      <c r="A33" s="89"/>
      <c r="B33" s="41" t="str">
        <f>Critères!B32</f>
        <v>5.3</v>
      </c>
      <c r="C33" s="13" t="str">
        <f>Critères!C32</f>
        <v>Pour chaque tableau de mise en forme, le contenu linéarisé reste-t-il compréhensible ?</v>
      </c>
      <c r="D33" s="9" t="s">
        <v>255</v>
      </c>
      <c r="E33" s="14" t="s">
        <v>272</v>
      </c>
      <c r="F33" s="13"/>
      <c r="G33" s="13"/>
    </row>
    <row r="34" spans="1:7" ht="22.5">
      <c r="A34" s="89"/>
      <c r="B34" s="41" t="str">
        <f>Critères!B33</f>
        <v>5.4</v>
      </c>
      <c r="C34" s="13" t="str">
        <f>Critères!C33</f>
        <v>Pour chaque tableau de données ayant un titre, le titre est-il correctement associé au tableau de données ?</v>
      </c>
      <c r="D34" s="9" t="s">
        <v>255</v>
      </c>
      <c r="E34" s="14" t="s">
        <v>272</v>
      </c>
      <c r="F34" s="13"/>
      <c r="G34" s="13"/>
    </row>
    <row r="35" spans="1:7" ht="22.5">
      <c r="A35" s="89"/>
      <c r="B35" s="41" t="str">
        <f>Critères!B34</f>
        <v>5.5</v>
      </c>
      <c r="C35" s="13" t="str">
        <f>Critères!C34</f>
        <v>Pour chaque tableau de données ayant un titre, celui-ci est-il pertinent ?</v>
      </c>
      <c r="D35" s="9" t="s">
        <v>255</v>
      </c>
      <c r="E35" s="14" t="s">
        <v>272</v>
      </c>
      <c r="F35" s="13"/>
      <c r="G35" s="13"/>
    </row>
    <row r="36" spans="1:7" ht="33.75">
      <c r="A36" s="89"/>
      <c r="B36" s="41" t="str">
        <f>Critères!B35</f>
        <v>5.6</v>
      </c>
      <c r="C36" s="13" t="str">
        <f>Critères!C35</f>
        <v>Pour chaque tableau de données, chaque en-tête de colonnes et chaque en-tête de lignes sont-ils correctement déclarés ?</v>
      </c>
      <c r="D36" s="9" t="s">
        <v>255</v>
      </c>
      <c r="E36" s="14" t="s">
        <v>272</v>
      </c>
      <c r="F36" s="13"/>
      <c r="G36" s="13"/>
    </row>
    <row r="37" spans="1:7" ht="33.75">
      <c r="A37" s="89"/>
      <c r="B37" s="41" t="str">
        <f>Critères!B36</f>
        <v>5.7</v>
      </c>
      <c r="C37" s="13" t="str">
        <f>Critères!C36</f>
        <v>Pour chaque tableau de données, la technique appropriée permettant d’associer chaque cellule avec ses en-têtes est-elle utilisée (hors cas particuliers) ?</v>
      </c>
      <c r="D37" s="9" t="s">
        <v>255</v>
      </c>
      <c r="E37" s="14" t="s">
        <v>272</v>
      </c>
      <c r="F37" s="13"/>
      <c r="G37" s="13"/>
    </row>
    <row r="38" spans="1:7" ht="33.75">
      <c r="A38" s="89"/>
      <c r="B38" s="41" t="str">
        <f>Critères!B37</f>
        <v>5.8</v>
      </c>
      <c r="C38" s="13" t="str">
        <f>Critères!C37</f>
        <v>Chaque tableau de mise en forme ne doit pas utiliser d’éléments propres aux tableaux de données. Cette règle est-elle respectée ?</v>
      </c>
      <c r="D38" s="9" t="s">
        <v>255</v>
      </c>
      <c r="E38" s="14" t="s">
        <v>272</v>
      </c>
      <c r="F38" s="13"/>
      <c r="G38" s="13"/>
    </row>
    <row r="39" spans="1:7" ht="15.75">
      <c r="A39" s="89" t="str">
        <f>Critères!$A$38</f>
        <v>LIENS</v>
      </c>
      <c r="B39" s="41" t="str">
        <f>Critères!B38</f>
        <v>6.1</v>
      </c>
      <c r="C39" s="13" t="str">
        <f>Critères!C38</f>
        <v>Chaque lien est-il explicite (hors cas particuliers) ?</v>
      </c>
      <c r="D39" s="9" t="s">
        <v>253</v>
      </c>
      <c r="E39" s="14" t="s">
        <v>272</v>
      </c>
      <c r="F39" s="13"/>
      <c r="G39" s="13"/>
    </row>
    <row r="40" spans="1:7" ht="15.75">
      <c r="A40" s="89"/>
      <c r="B40" s="41" t="str">
        <f>Critères!B39</f>
        <v>6.2</v>
      </c>
      <c r="C40" s="13" t="str">
        <f>Critères!C39</f>
        <v>Dans chaque page web, chaque lien a-t-il un intitulé ?</v>
      </c>
      <c r="D40" s="9" t="s">
        <v>253</v>
      </c>
      <c r="E40" s="14" t="s">
        <v>272</v>
      </c>
      <c r="F40" s="13"/>
      <c r="G40" s="13"/>
    </row>
    <row r="41" spans="1:7" ht="22.5">
      <c r="A41" s="89" t="str">
        <f>Critères!$A$40</f>
        <v>SCRIPTS</v>
      </c>
      <c r="B41" s="41" t="str">
        <f>Critères!B40</f>
        <v>7.1</v>
      </c>
      <c r="C41" s="13" t="str">
        <f>Critères!C40</f>
        <v>Chaque script est-il, si nécessaire, compatible avec les technologies d’assistance ?</v>
      </c>
      <c r="D41" s="9" t="s">
        <v>253</v>
      </c>
      <c r="E41" s="14" t="s">
        <v>272</v>
      </c>
      <c r="F41" s="13"/>
      <c r="G41" s="13"/>
    </row>
    <row r="42" spans="1:7" ht="22.5">
      <c r="A42" s="89"/>
      <c r="B42" s="41" t="str">
        <f>Critères!B41</f>
        <v>7.2</v>
      </c>
      <c r="C42" s="13" t="str">
        <f>Critères!C41</f>
        <v>Pour chaque script ayant une alternative, cette alternative est-elle pertinente ?</v>
      </c>
      <c r="D42" s="9" t="s">
        <v>255</v>
      </c>
      <c r="E42" s="14" t="s">
        <v>272</v>
      </c>
      <c r="F42" s="13"/>
      <c r="G42" s="13"/>
    </row>
    <row r="43" spans="1:7" ht="22.5">
      <c r="A43" s="89"/>
      <c r="B43" s="41" t="str">
        <f>Critères!B42</f>
        <v>7.3</v>
      </c>
      <c r="C43" s="13" t="str">
        <f>Critères!C42</f>
        <v>Chaque script est-il contrôlable par le clavier et par tout dispositif de pointage (hors cas particuliers) ?</v>
      </c>
      <c r="D43" s="9" t="s">
        <v>253</v>
      </c>
      <c r="E43" s="14" t="s">
        <v>272</v>
      </c>
      <c r="F43" s="13"/>
      <c r="G43" s="13"/>
    </row>
    <row r="44" spans="1:7" ht="22.5">
      <c r="A44" s="89"/>
      <c r="B44" s="41" t="str">
        <f>Critères!B43</f>
        <v>7.4</v>
      </c>
      <c r="C44" s="13" t="str">
        <f>Critères!C43</f>
        <v>Pour chaque script qui initie un changement de contexte, l’utilisateur est-il averti ou en a-t-il le contrôle ?</v>
      </c>
      <c r="D44" s="9" t="s">
        <v>255</v>
      </c>
      <c r="E44" s="14" t="s">
        <v>272</v>
      </c>
      <c r="F44" s="13"/>
      <c r="G44" s="13"/>
    </row>
    <row r="45" spans="1:7" ht="22.5">
      <c r="A45" s="89"/>
      <c r="B45" s="41" t="str">
        <f>Critères!B44</f>
        <v>7.5</v>
      </c>
      <c r="C45" s="13" t="str">
        <f>Critères!C44</f>
        <v>Dans chaque page web, les messages de statut sont-ils correctement restitués par les technologies d’assistance ?</v>
      </c>
      <c r="D45" s="9" t="s">
        <v>253</v>
      </c>
      <c r="E45" s="14" t="s">
        <v>272</v>
      </c>
      <c r="F45" s="13"/>
      <c r="G45" s="13"/>
    </row>
    <row r="46" spans="1:7" ht="15.75">
      <c r="A46" s="89" t="str">
        <f>Critères!$A$45</f>
        <v>ÉLÉMENTS OBLIGATOIRES</v>
      </c>
      <c r="B46" s="41" t="str">
        <f>Critères!B45</f>
        <v>8.1</v>
      </c>
      <c r="C46" s="13" t="str">
        <f>Critères!C45</f>
        <v>Chaque page web est-elle définie par un type de document ?</v>
      </c>
      <c r="D46" s="9" t="s">
        <v>253</v>
      </c>
      <c r="E46" s="14" t="s">
        <v>272</v>
      </c>
      <c r="F46" s="13"/>
      <c r="G46" s="13"/>
    </row>
    <row r="47" spans="1:7" ht="22.5">
      <c r="A47" s="89"/>
      <c r="B47" s="41" t="str">
        <f>Critères!B46</f>
        <v>8.2</v>
      </c>
      <c r="C47" s="13" t="str">
        <f>Critères!C46</f>
        <v>Pour chaque page web, le code source généré est-il valide selon le type de document spécifié (hors cas particuliers) ?</v>
      </c>
      <c r="D47" s="9" t="s">
        <v>253</v>
      </c>
      <c r="E47" s="14" t="s">
        <v>272</v>
      </c>
      <c r="F47" s="13"/>
      <c r="G47" s="13"/>
    </row>
    <row r="48" spans="1:7" ht="22.5">
      <c r="A48" s="89"/>
      <c r="B48" s="41" t="str">
        <f>Critères!B47</f>
        <v>8.3</v>
      </c>
      <c r="C48" s="13" t="str">
        <f>Critères!C47</f>
        <v>Dans chaque page web, la langue par défaut est-elle présente ?</v>
      </c>
      <c r="D48" s="9" t="s">
        <v>253</v>
      </c>
      <c r="E48" s="14" t="s">
        <v>272</v>
      </c>
      <c r="F48" s="13"/>
      <c r="G48" s="13"/>
    </row>
    <row r="49" spans="1:7" ht="22.5">
      <c r="A49" s="89"/>
      <c r="B49" s="41" t="str">
        <f>Critères!B48</f>
        <v>8.4</v>
      </c>
      <c r="C49" s="13" t="str">
        <f>Critères!C48</f>
        <v>Pour chaque page web ayant une langue par défaut, le code de langue est-il pertinent ?</v>
      </c>
      <c r="D49" s="9" t="s">
        <v>253</v>
      </c>
      <c r="E49" s="14" t="s">
        <v>272</v>
      </c>
      <c r="F49" s="13"/>
      <c r="G49" s="13"/>
    </row>
    <row r="50" spans="1:7" ht="15.75">
      <c r="A50" s="89"/>
      <c r="B50" s="41" t="str">
        <f>Critères!B49</f>
        <v>8.5</v>
      </c>
      <c r="C50" s="13" t="str">
        <f>Critères!C49</f>
        <v>Chaque page web a-t-elle un titre de page ?</v>
      </c>
      <c r="D50" s="9" t="s">
        <v>253</v>
      </c>
      <c r="E50" s="14" t="s">
        <v>272</v>
      </c>
      <c r="F50" s="13"/>
      <c r="G50" s="13"/>
    </row>
    <row r="51" spans="1:7" ht="22.5">
      <c r="A51" s="89"/>
      <c r="B51" s="41" t="str">
        <f>Critères!B50</f>
        <v>8.6</v>
      </c>
      <c r="C51" s="13" t="str">
        <f>Critères!C50</f>
        <v>Pour chaque page web ayant un titre de page, ce titre est-il pertinent ?</v>
      </c>
      <c r="D51" s="9" t="s">
        <v>253</v>
      </c>
      <c r="E51" s="14" t="s">
        <v>272</v>
      </c>
      <c r="F51" s="13"/>
      <c r="G51" s="13"/>
    </row>
    <row r="52" spans="1:7" ht="22.5">
      <c r="A52" s="89"/>
      <c r="B52" s="41" t="str">
        <f>Critères!B51</f>
        <v>8.7</v>
      </c>
      <c r="C52" s="13" t="str">
        <f>Critères!C51</f>
        <v>Dans chaque page web, chaque changement de langue est-il indiqué dans le code source (hors cas particuliers) ?</v>
      </c>
      <c r="D52" s="9" t="s">
        <v>253</v>
      </c>
      <c r="E52" s="14" t="s">
        <v>272</v>
      </c>
      <c r="F52" s="13"/>
      <c r="G52" s="13"/>
    </row>
    <row r="53" spans="1:7" ht="22.5">
      <c r="A53" s="89"/>
      <c r="B53" s="41" t="str">
        <f>Critères!B52</f>
        <v>8.8</v>
      </c>
      <c r="C53" s="13" t="str">
        <f>Critères!C52</f>
        <v>Dans chaque page web, le code de langue de chaque changement de langue est-il valide et pertinent ?</v>
      </c>
      <c r="D53" s="9" t="s">
        <v>253</v>
      </c>
      <c r="E53" s="14" t="s">
        <v>272</v>
      </c>
      <c r="F53" s="13"/>
      <c r="G53" s="13"/>
    </row>
    <row r="54" spans="1:7" ht="67.5">
      <c r="A54" s="89"/>
      <c r="B54" s="41" t="str">
        <f>Critères!B53</f>
        <v>8.9</v>
      </c>
      <c r="C54" s="13" t="str">
        <f>Critères!C53</f>
        <v>Dans chaque page web, les balises ne doivent pas être utilisées uniquement à des fins de présentation. Cette règle est-elle respectée ?</v>
      </c>
      <c r="D54" s="9" t="s">
        <v>254</v>
      </c>
      <c r="E54" s="14" t="s">
        <v>272</v>
      </c>
      <c r="F54" s="13" t="s">
        <v>321</v>
      </c>
      <c r="G54" s="13"/>
    </row>
    <row r="55" spans="1:7" ht="22.5">
      <c r="A55" s="89"/>
      <c r="B55" s="41" t="str">
        <f>Critères!B54</f>
        <v>8.10</v>
      </c>
      <c r="C55" s="13" t="str">
        <f>Critères!C54</f>
        <v>Dans chaque page web, les changements du sens de lecture sont-ils signalés ?</v>
      </c>
      <c r="D55" s="9" t="s">
        <v>253</v>
      </c>
      <c r="E55" s="14" t="s">
        <v>272</v>
      </c>
      <c r="F55" s="13"/>
      <c r="G55" s="13"/>
    </row>
    <row r="56" spans="1:7" ht="22.5">
      <c r="A56" s="89" t="str">
        <f>Critères!$A$55</f>
        <v>STRUCTURATION</v>
      </c>
      <c r="B56" s="41" t="str">
        <f>Critères!B55</f>
        <v>9.1</v>
      </c>
      <c r="C56" s="13" t="str">
        <f>Critères!C55</f>
        <v>Dans chaque page web, l’information est-elle structurée par l’utilisation appropriée de titres ?</v>
      </c>
      <c r="D56" s="9" t="s">
        <v>253</v>
      </c>
      <c r="E56" s="14" t="s">
        <v>272</v>
      </c>
      <c r="F56" s="13"/>
      <c r="G56" s="13"/>
    </row>
    <row r="57" spans="1:7" ht="22.5">
      <c r="A57" s="89"/>
      <c r="B57" s="41" t="str">
        <f>Critères!B56</f>
        <v>9.2</v>
      </c>
      <c r="C57" s="13" t="str">
        <f>Critères!C56</f>
        <v>Dans chaque page web, la structure du document est-elle cohérente (hors cas particuliers) ?</v>
      </c>
      <c r="D57" s="9" t="s">
        <v>253</v>
      </c>
      <c r="E57" s="14" t="s">
        <v>272</v>
      </c>
      <c r="F57" s="13"/>
      <c r="G57" s="13"/>
    </row>
    <row r="58" spans="1:7" ht="22.5">
      <c r="A58" s="89"/>
      <c r="B58" s="41" t="str">
        <f>Critères!B57</f>
        <v>9.3</v>
      </c>
      <c r="C58" s="13" t="str">
        <f>Critères!C57</f>
        <v>Dans chaque page web, chaque liste est-elle correctement structurée ?</v>
      </c>
      <c r="D58" s="9" t="s">
        <v>253</v>
      </c>
      <c r="E58" s="14" t="s">
        <v>272</v>
      </c>
      <c r="F58" s="13"/>
      <c r="G58" s="13"/>
    </row>
    <row r="59" spans="1:7" ht="22.5">
      <c r="A59" s="89"/>
      <c r="B59" s="41" t="str">
        <f>Critères!B58</f>
        <v>9.4</v>
      </c>
      <c r="C59" s="13" t="str">
        <f>Critères!C58</f>
        <v>Dans chaque page web, chaque citation est-elle correctement indiquée ?</v>
      </c>
      <c r="D59" s="9" t="s">
        <v>255</v>
      </c>
      <c r="E59" s="14" t="s">
        <v>272</v>
      </c>
      <c r="F59" s="13"/>
      <c r="G59" s="13"/>
    </row>
    <row r="60" spans="1:7" ht="33.75">
      <c r="A60" s="89" t="str">
        <f>Critères!$A$59</f>
        <v>PRÉSENTATION</v>
      </c>
      <c r="B60" s="41" t="str">
        <f>Critères!B59</f>
        <v>10.1</v>
      </c>
      <c r="C60" s="13" t="str">
        <f>Critères!C59</f>
        <v>Dans le site web, des feuilles de styles sont-elles utilisées pour contrôler la présentation de l’information ?</v>
      </c>
      <c r="D60" s="9" t="s">
        <v>254</v>
      </c>
      <c r="E60" s="14" t="s">
        <v>272</v>
      </c>
      <c r="F60" s="13" t="s">
        <v>314</v>
      </c>
      <c r="G60" s="13"/>
    </row>
    <row r="61" spans="1:7" ht="33.75">
      <c r="A61" s="89"/>
      <c r="B61" s="41" t="str">
        <f>Critères!B60</f>
        <v>10.2</v>
      </c>
      <c r="C61" s="13" t="str">
        <f>Critères!C60</f>
        <v>Dans chaque page web, le contenu visible porteur d’information reste-t-il présent lorsque les feuilles de styles sont désactivées ?</v>
      </c>
      <c r="D61" s="9" t="s">
        <v>253</v>
      </c>
      <c r="E61" s="14" t="s">
        <v>272</v>
      </c>
      <c r="F61" s="13"/>
      <c r="G61" s="13"/>
    </row>
    <row r="62" spans="1:7" ht="33.75">
      <c r="A62" s="89"/>
      <c r="B62" s="41" t="str">
        <f>Critères!B61</f>
        <v>10.3</v>
      </c>
      <c r="C62" s="13" t="str">
        <f>Critères!C61</f>
        <v>Dans chaque page web, l’information reste-t-elle compréhensible lorsque les feuilles de styles sont désactivées ?</v>
      </c>
      <c r="D62" s="9" t="s">
        <v>254</v>
      </c>
      <c r="E62" s="14" t="s">
        <v>272</v>
      </c>
      <c r="F62" s="13" t="s">
        <v>322</v>
      </c>
      <c r="G62" s="13"/>
    </row>
    <row r="63" spans="1:7" ht="33.75">
      <c r="A63" s="89"/>
      <c r="B63" s="41" t="str">
        <f>Critères!B62</f>
        <v>10.4</v>
      </c>
      <c r="C63" s="13" t="str">
        <f>Critères!C62</f>
        <v>Dans chaque page web, le texte reste-t-il lisible lorsque la taille des caractères est augmentée jusqu’à 200%, au moins (hors cas particuliers) ?</v>
      </c>
      <c r="D63" s="9" t="s">
        <v>253</v>
      </c>
      <c r="E63" s="14" t="s">
        <v>272</v>
      </c>
      <c r="F63" s="13"/>
      <c r="G63" s="13"/>
    </row>
    <row r="64" spans="1:7" ht="33.75">
      <c r="A64" s="89"/>
      <c r="B64" s="41" t="str">
        <f>Critères!B63</f>
        <v>10.5</v>
      </c>
      <c r="C64" s="13" t="str">
        <f>Critères!C63</f>
        <v>Dans chaque page web, les déclarations CSS de couleurs de fond d’élément et de police sont-elles correctement utilisées ?</v>
      </c>
      <c r="D64" s="9" t="s">
        <v>253</v>
      </c>
      <c r="E64" s="14" t="s">
        <v>272</v>
      </c>
      <c r="F64" s="13"/>
      <c r="G64" s="13"/>
    </row>
    <row r="65" spans="1:7" ht="22.5">
      <c r="A65" s="89"/>
      <c r="B65" s="41" t="str">
        <f>Critères!B64</f>
        <v>10.6</v>
      </c>
      <c r="C65" s="13" t="str">
        <f>Critères!C64</f>
        <v>Dans chaque page web, chaque lien dont la nature n’est pas évidente est-il visible par rapport au texte environnant ?</v>
      </c>
      <c r="D65" s="9" t="s">
        <v>253</v>
      </c>
      <c r="E65" s="14" t="s">
        <v>272</v>
      </c>
      <c r="F65" s="13"/>
      <c r="G65" s="13"/>
    </row>
    <row r="66" spans="1:7" ht="33.75">
      <c r="A66" s="89"/>
      <c r="B66" s="41" t="str">
        <f>Critères!B65</f>
        <v>10.7</v>
      </c>
      <c r="C66" s="13" t="str">
        <f>Critères!C65</f>
        <v>Dans chaque page web, pour chaque élément recevant le focus, la prise de focus est-elle visible ?</v>
      </c>
      <c r="D66" s="9" t="s">
        <v>254</v>
      </c>
      <c r="E66" s="14" t="s">
        <v>272</v>
      </c>
      <c r="F66" s="13" t="s">
        <v>325</v>
      </c>
      <c r="G66" s="13"/>
    </row>
    <row r="67" spans="1:7" ht="22.5">
      <c r="A67" s="89"/>
      <c r="B67" s="41" t="str">
        <f>Critères!B66</f>
        <v>10.8</v>
      </c>
      <c r="C67" s="13" t="str">
        <f>Critères!C66</f>
        <v>Pour chaque page web, les contenus cachés ont-ils vocation à être ignorés par les technologies d’assistance ?</v>
      </c>
      <c r="D67" s="9" t="s">
        <v>253</v>
      </c>
      <c r="E67" s="14" t="s">
        <v>272</v>
      </c>
      <c r="F67" s="13"/>
      <c r="G67" s="13"/>
    </row>
    <row r="68" spans="1:7" ht="33.75">
      <c r="A68" s="89"/>
      <c r="B68" s="41" t="str">
        <f>Critères!B67</f>
        <v>10.9</v>
      </c>
      <c r="C68" s="13" t="str">
        <f>Critères!C67</f>
        <v>Dans chaque page web, l’information ne doit pas être donnée uniquement par la forme, taille ou position. Cette règle est-elle respectée ?</v>
      </c>
      <c r="D68" s="9" t="s">
        <v>253</v>
      </c>
      <c r="E68" s="14" t="s">
        <v>272</v>
      </c>
      <c r="F68" s="13"/>
      <c r="G68" s="13"/>
    </row>
    <row r="69" spans="1:7" ht="33.75">
      <c r="A69" s="89"/>
      <c r="B69" s="41" t="str">
        <f>Critères!B68</f>
        <v>10.10</v>
      </c>
      <c r="C69" s="13" t="str">
        <f>Critères!C68</f>
        <v>Dans chaque page web, l’information ne doit pas être donnée par la forme, taille ou position uniquement. Cette règle est-elle implémentée de façon pertinente ?</v>
      </c>
      <c r="D69" s="9" t="s">
        <v>253</v>
      </c>
      <c r="E69" s="14" t="s">
        <v>272</v>
      </c>
      <c r="F69" s="13"/>
      <c r="G69" s="13"/>
    </row>
    <row r="70" spans="1:7" ht="56.25">
      <c r="A70" s="89"/>
      <c r="B70" s="41" t="str">
        <f>Critères!B69</f>
        <v>10.11</v>
      </c>
      <c r="C70" s="13"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9" t="s">
        <v>253</v>
      </c>
      <c r="E70" s="14" t="s">
        <v>272</v>
      </c>
      <c r="F70" s="13"/>
      <c r="G70" s="13"/>
    </row>
    <row r="71" spans="1:7" ht="33.75">
      <c r="A71" s="89"/>
      <c r="B71" s="41" t="str">
        <f>Critères!B70</f>
        <v>10.12</v>
      </c>
      <c r="C71" s="13" t="str">
        <f>Critères!C70</f>
        <v>Dans chaque page web, les propriétés d’espacement du texte peuvent-elles être redéfinies par l’utilisateur sans perte de contenu ou de fonctionnalité (hors cas particuliers) ?</v>
      </c>
      <c r="D71" s="9" t="s">
        <v>253</v>
      </c>
      <c r="E71" s="14" t="s">
        <v>272</v>
      </c>
      <c r="F71" s="13"/>
      <c r="G71" s="13"/>
    </row>
    <row r="72" spans="1:7" ht="45">
      <c r="A72" s="89"/>
      <c r="B72" s="41" t="str">
        <f>Critères!B71</f>
        <v>10.13</v>
      </c>
      <c r="C72" s="13" t="str">
        <f>Critères!C71</f>
        <v>Dans chaque page web, les contenus additionnels apparaissant à la prise de focus ou au survol d’un composant d’interface sont-ils contrôlables par l’utilisateur (hors cas particuliers) ?</v>
      </c>
      <c r="D72" s="9" t="s">
        <v>255</v>
      </c>
      <c r="E72" s="14" t="s">
        <v>272</v>
      </c>
      <c r="F72" s="13"/>
      <c r="G72" s="13"/>
    </row>
    <row r="73" spans="1:7" ht="33.75">
      <c r="A73" s="89"/>
      <c r="B73" s="41" t="str">
        <f>Critères!B72</f>
        <v>10.14</v>
      </c>
      <c r="C73" s="13" t="str">
        <f>Critères!C72</f>
        <v>Dans chaque page web, les contenus additionnels apparaissant via les styles CSS uniquement peuvent-ils être rendus visibles au clavier et par tout dispositif de pointage ?</v>
      </c>
      <c r="D73" s="9" t="s">
        <v>255</v>
      </c>
      <c r="E73" s="14" t="s">
        <v>272</v>
      </c>
      <c r="F73" s="13"/>
      <c r="G73" s="13"/>
    </row>
    <row r="74" spans="1:7" ht="15.75">
      <c r="A74" s="89" t="str">
        <f>Critères!$A$73</f>
        <v>FORMULAIRES</v>
      </c>
      <c r="B74" s="41" t="str">
        <f>Critères!B73</f>
        <v>11.1</v>
      </c>
      <c r="C74" s="13" t="str">
        <f>Critères!C73</f>
        <v>Chaque champ de formulaire a-t-il une étiquette ?</v>
      </c>
      <c r="D74" s="9" t="s">
        <v>253</v>
      </c>
      <c r="E74" s="14" t="s">
        <v>272</v>
      </c>
      <c r="F74" s="13"/>
      <c r="G74" s="13"/>
    </row>
    <row r="75" spans="1:7" ht="22.5">
      <c r="A75" s="89"/>
      <c r="B75" s="41" t="str">
        <f>Critères!B74</f>
        <v>11.2</v>
      </c>
      <c r="C75" s="13" t="str">
        <f>Critères!C74</f>
        <v>Chaque étiquette associée à un champ de formulaire est-elle pertinente (hors cas particuliers) ?</v>
      </c>
      <c r="D75" s="9" t="s">
        <v>253</v>
      </c>
      <c r="E75" s="14" t="s">
        <v>272</v>
      </c>
      <c r="F75" s="13"/>
      <c r="G75" s="13"/>
    </row>
    <row r="76" spans="1:7" ht="45">
      <c r="A76" s="89"/>
      <c r="B76" s="41" t="str">
        <f>Critères!B75</f>
        <v>11.3</v>
      </c>
      <c r="C76" s="13" t="str">
        <f>Critères!C75</f>
        <v>Dans chaque formulaire, chaque étiquette associée à un champ de formulaire ayant la même fonction et répété plusieurs fois dans une même page ou dans un ensemble de pages est-elle cohérente ?</v>
      </c>
      <c r="D76" s="9" t="s">
        <v>253</v>
      </c>
      <c r="E76" s="14" t="s">
        <v>272</v>
      </c>
      <c r="F76" s="13"/>
      <c r="G76" s="13"/>
    </row>
    <row r="77" spans="1:7" ht="22.5">
      <c r="A77" s="89"/>
      <c r="B77" s="41" t="str">
        <f>Critères!B76</f>
        <v>11.4</v>
      </c>
      <c r="C77" s="13" t="str">
        <f>Critères!C76</f>
        <v>Dans chaque formulaire, chaque étiquette de champ et son champ associé sont-ils accolés (hors cas particuliers) ?</v>
      </c>
      <c r="D77" s="9" t="s">
        <v>253</v>
      </c>
      <c r="E77" s="14" t="s">
        <v>272</v>
      </c>
      <c r="F77" s="13"/>
      <c r="G77" s="13"/>
    </row>
    <row r="78" spans="1:7" ht="22.5">
      <c r="A78" s="89"/>
      <c r="B78" s="41" t="str">
        <f>Critères!B77</f>
        <v>11.5</v>
      </c>
      <c r="C78" s="13" t="str">
        <f>Critères!C77</f>
        <v>Dans chaque formulaire, les champs de même nature sont-ils regroupés, si nécessaire ?</v>
      </c>
      <c r="D78" s="9" t="s">
        <v>255</v>
      </c>
      <c r="E78" s="14" t="s">
        <v>272</v>
      </c>
      <c r="F78" s="13"/>
      <c r="G78" s="13"/>
    </row>
    <row r="79" spans="1:7" ht="22.5">
      <c r="A79" s="89"/>
      <c r="B79" s="41" t="str">
        <f>Critères!B78</f>
        <v>11.6</v>
      </c>
      <c r="C79" s="13" t="str">
        <f>Critères!C78</f>
        <v>Dans chaque formulaire, chaque regroupement de champs de même nature a-t-il une légende ?</v>
      </c>
      <c r="D79" s="9" t="s">
        <v>255</v>
      </c>
      <c r="E79" s="14" t="s">
        <v>272</v>
      </c>
      <c r="F79" s="13"/>
      <c r="G79" s="13"/>
    </row>
    <row r="80" spans="1:7" ht="33.75">
      <c r="A80" s="89"/>
      <c r="B80" s="41" t="str">
        <f>Critères!B79</f>
        <v>11.7</v>
      </c>
      <c r="C80" s="13" t="str">
        <f>Critères!C79</f>
        <v>Dans chaque formulaire, chaque légende associée à un regroupement de champs de même nature est-elle pertinente ?</v>
      </c>
      <c r="D80" s="9" t="s">
        <v>255</v>
      </c>
      <c r="E80" s="14" t="s">
        <v>272</v>
      </c>
      <c r="F80" s="13"/>
      <c r="G80" s="13"/>
    </row>
    <row r="81" spans="1:7" ht="22.5">
      <c r="A81" s="89"/>
      <c r="B81" s="41" t="str">
        <f>Critères!B80</f>
        <v>11.8</v>
      </c>
      <c r="C81" s="13" t="str">
        <f>Critères!C80</f>
        <v>Dans chaque formulaire, les items de même nature d’une liste de choix sont-ils regroupées de manière pertinente ?</v>
      </c>
      <c r="D81" s="9" t="s">
        <v>255</v>
      </c>
      <c r="E81" s="14" t="s">
        <v>272</v>
      </c>
      <c r="F81" s="13"/>
      <c r="G81" s="13"/>
    </row>
    <row r="82" spans="1:7" ht="22.5">
      <c r="A82" s="89"/>
      <c r="B82" s="41" t="str">
        <f>Critères!B81</f>
        <v>11.9</v>
      </c>
      <c r="C82" s="13" t="str">
        <f>Critères!C81</f>
        <v>Dans chaque formulaire, l’intitulé de chaque bouton est-il pertinent (hors cas particuliers) ?</v>
      </c>
      <c r="D82" s="9" t="s">
        <v>253</v>
      </c>
      <c r="E82" s="14" t="s">
        <v>272</v>
      </c>
      <c r="F82" s="13"/>
      <c r="G82" s="13"/>
    </row>
    <row r="83" spans="1:7" ht="22.5">
      <c r="A83" s="89"/>
      <c r="B83" s="41" t="str">
        <f>Critères!B82</f>
        <v>11.10</v>
      </c>
      <c r="C83" s="13" t="str">
        <f>Critères!C82</f>
        <v>Dans chaque formulaire, le contrôle de saisie est-il utilisé de manière pertinente (hors cas particuliers) ?</v>
      </c>
      <c r="D83" s="9" t="s">
        <v>253</v>
      </c>
      <c r="E83" s="14" t="s">
        <v>272</v>
      </c>
      <c r="F83" s="13"/>
      <c r="G83" s="13"/>
    </row>
    <row r="84" spans="1:7" ht="33.75">
      <c r="A84" s="89"/>
      <c r="B84" s="41" t="str">
        <f>Critères!B83</f>
        <v>11.11</v>
      </c>
      <c r="C84" s="13" t="str">
        <f>Critères!C83</f>
        <v>Dans chaque formulaire, le contrôle de saisie est-il accompagné, si nécessaire, de suggestions facilitant la correction des erreurs de saisie ?</v>
      </c>
      <c r="D84" s="9" t="s">
        <v>253</v>
      </c>
      <c r="E84" s="14" t="s">
        <v>272</v>
      </c>
      <c r="F84" s="13"/>
      <c r="G84" s="13"/>
    </row>
    <row r="85" spans="1:7" ht="56.25">
      <c r="A85" s="89"/>
      <c r="B85" s="41"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 t="s">
        <v>255</v>
      </c>
      <c r="E85" s="14" t="s">
        <v>272</v>
      </c>
      <c r="F85" s="13"/>
      <c r="G85" s="13"/>
    </row>
    <row r="86" spans="1:7" ht="33.75">
      <c r="A86" s="89"/>
      <c r="B86" s="41" t="str">
        <f>Critères!B85</f>
        <v>11.13</v>
      </c>
      <c r="C86" s="13" t="str">
        <f>Critères!C85</f>
        <v>La finalité d’un champ de saisie peut-elle être déduite pour faciliter le remplissage automatique des champs avec les données de l’utilisateur ?</v>
      </c>
      <c r="D86" s="9" t="s">
        <v>253</v>
      </c>
      <c r="E86" s="14" t="s">
        <v>272</v>
      </c>
      <c r="F86" s="13"/>
      <c r="G86" s="13"/>
    </row>
    <row r="87" spans="1:7" ht="22.5">
      <c r="A87" s="89" t="str">
        <f>Critères!$A$86</f>
        <v>NAVIGATION</v>
      </c>
      <c r="B87" s="41" t="str">
        <f>Critères!B86</f>
        <v>12.1</v>
      </c>
      <c r="C87" s="13" t="str">
        <f>Critères!C86</f>
        <v>Chaque ensemble de pages dispose-t-il de deux systèmes de navigation différents, au moins (hors cas particuliers) ?</v>
      </c>
      <c r="D87" s="9" t="s">
        <v>253</v>
      </c>
      <c r="E87" s="14" t="s">
        <v>272</v>
      </c>
      <c r="F87" s="13"/>
      <c r="G87" s="13"/>
    </row>
    <row r="88" spans="1:7" ht="33.75">
      <c r="A88" s="89"/>
      <c r="B88" s="41" t="str">
        <f>Critères!B87</f>
        <v>12.2</v>
      </c>
      <c r="C88" s="13" t="str">
        <f>Critères!C87</f>
        <v>Dans chaque ensemble de pages, le menu et les barres de navigation sont-ils toujours à la même place (hors cas particuliers) ?</v>
      </c>
      <c r="D88" s="9" t="s">
        <v>253</v>
      </c>
      <c r="E88" s="14" t="s">
        <v>272</v>
      </c>
      <c r="F88" s="13"/>
      <c r="G88" s="13"/>
    </row>
    <row r="89" spans="1:7" ht="15.75">
      <c r="A89" s="89"/>
      <c r="B89" s="41" t="str">
        <f>Critères!B88</f>
        <v>12.3</v>
      </c>
      <c r="C89" s="13" t="str">
        <f>Critères!C88</f>
        <v>La page « plan du site » est-elle pertinente ?</v>
      </c>
      <c r="D89" s="9" t="s">
        <v>255</v>
      </c>
      <c r="E89" s="14" t="s">
        <v>272</v>
      </c>
      <c r="F89" s="13"/>
      <c r="G89" s="13"/>
    </row>
    <row r="90" spans="1:7" ht="22.5">
      <c r="A90" s="89"/>
      <c r="B90" s="41" t="str">
        <f>Critères!B89</f>
        <v>12.4</v>
      </c>
      <c r="C90" s="13" t="str">
        <f>Critères!C89</f>
        <v>Dans chaque ensemble de pages, la page « plan du site » est-elle atteignable de manière identique ?</v>
      </c>
      <c r="D90" s="9" t="s">
        <v>255</v>
      </c>
      <c r="E90" s="14" t="s">
        <v>272</v>
      </c>
      <c r="F90" s="13"/>
      <c r="G90" s="13"/>
    </row>
    <row r="91" spans="1:7" ht="22.5">
      <c r="A91" s="89"/>
      <c r="B91" s="41" t="str">
        <f>Critères!B90</f>
        <v>12.5</v>
      </c>
      <c r="C91" s="13" t="str">
        <f>Critères!C90</f>
        <v>Dans chaque ensemble de pages, le moteur de recherche est-il atteignable de manière identique ?</v>
      </c>
      <c r="D91" s="9" t="s">
        <v>253</v>
      </c>
      <c r="E91" s="14" t="s">
        <v>272</v>
      </c>
      <c r="F91" s="13"/>
      <c r="G91" s="13"/>
    </row>
    <row r="92" spans="1:7" ht="56.25">
      <c r="A92" s="89"/>
      <c r="B92" s="41"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9" t="s">
        <v>253</v>
      </c>
      <c r="E92" s="14" t="s">
        <v>272</v>
      </c>
      <c r="F92" s="13"/>
      <c r="G92" s="13"/>
    </row>
    <row r="93" spans="1:7" ht="33.75">
      <c r="A93" s="89"/>
      <c r="B93" s="41" t="str">
        <f>Critères!B92</f>
        <v>12.7</v>
      </c>
      <c r="C93" s="13" t="str">
        <f>Critères!C92</f>
        <v>Dans chaque page web, un lien d’évitement ou d’accès rapide à la zone de contenu principal est-il présent (hors cas particuliers) ?</v>
      </c>
      <c r="D93" s="9" t="s">
        <v>253</v>
      </c>
      <c r="E93" s="14" t="s">
        <v>272</v>
      </c>
      <c r="F93" s="13"/>
      <c r="G93" s="13"/>
    </row>
    <row r="94" spans="1:7" ht="22.5">
      <c r="A94" s="89"/>
      <c r="B94" s="41" t="str">
        <f>Critères!B93</f>
        <v>12.8</v>
      </c>
      <c r="C94" s="13" t="str">
        <f>Critères!C93</f>
        <v>Dans chaque page web, l’ordre de tabulation est-il cohérent ?</v>
      </c>
      <c r="D94" s="9" t="s">
        <v>253</v>
      </c>
      <c r="E94" s="14" t="s">
        <v>272</v>
      </c>
      <c r="F94" s="13"/>
      <c r="G94" s="13"/>
    </row>
    <row r="95" spans="1:7" ht="22.5">
      <c r="A95" s="89"/>
      <c r="B95" s="41" t="str">
        <f>Critères!B94</f>
        <v>12.9</v>
      </c>
      <c r="C95" s="13" t="str">
        <f>Critères!C94</f>
        <v>Dans chaque page web, la navigation ne doit pas contenir de piège au clavier. Cette règle est-elle respectée ?</v>
      </c>
      <c r="D95" s="9" t="s">
        <v>253</v>
      </c>
      <c r="E95" s="14" t="s">
        <v>272</v>
      </c>
      <c r="F95" s="13"/>
      <c r="G95" s="13"/>
    </row>
    <row r="96" spans="1:7" ht="45">
      <c r="A96" s="89"/>
      <c r="B96" s="41" t="str">
        <f>Critères!B95</f>
        <v>12.10</v>
      </c>
      <c r="C96" s="13" t="str">
        <f>Critères!C95</f>
        <v>Dans chaque page web, les raccourcis clavier n’utilisant qu’une seule touche (lettre minuscule ou majuscule, ponctuation, chiffre ou symbole) sont-ils contrôlables par l’utilisateur ?</v>
      </c>
      <c r="D96" s="9" t="s">
        <v>255</v>
      </c>
      <c r="E96" s="14" t="s">
        <v>272</v>
      </c>
      <c r="F96" s="13"/>
      <c r="G96" s="13"/>
    </row>
    <row r="97" spans="1:7" ht="45">
      <c r="A97" s="89"/>
      <c r="B97" s="41" t="str">
        <f>Critères!B96</f>
        <v>12.11</v>
      </c>
      <c r="C97" s="13" t="str">
        <f>Critères!C96</f>
        <v>Dans chaque page web, les contenus additionnels apparaissant au survol, à la prise de focus ou à l’activation d’un composant d’interface sont-ils si nécessaire atteignables au clavier ?</v>
      </c>
      <c r="D97" s="9" t="s">
        <v>255</v>
      </c>
      <c r="E97" s="14" t="s">
        <v>272</v>
      </c>
      <c r="F97" s="13"/>
      <c r="G97" s="13"/>
    </row>
    <row r="98" spans="1:7" ht="33.75">
      <c r="A98" s="89" t="str">
        <f>Critères!$A$97</f>
        <v>CONSULTATION</v>
      </c>
      <c r="B98" s="41" t="str">
        <f>Critères!B97</f>
        <v>13.1</v>
      </c>
      <c r="C98" s="13" t="str">
        <f>Critères!C97</f>
        <v>Pour chaque page web, l’utilisateur a-t-il le contrôle de chaque limite de temps modifiant le contenu (hors cas particuliers) ?</v>
      </c>
      <c r="D98" s="9" t="s">
        <v>255</v>
      </c>
      <c r="E98" s="14" t="s">
        <v>272</v>
      </c>
      <c r="F98" s="13"/>
      <c r="G98" s="13"/>
    </row>
    <row r="99" spans="1:7" ht="33.75">
      <c r="A99" s="89"/>
      <c r="B99" s="41" t="str">
        <f>Critères!B98</f>
        <v>13.2</v>
      </c>
      <c r="C99" s="13" t="str">
        <f>Critères!C98</f>
        <v>Dans chaque page web, l’ouverture d’une nouvelle fenêtre ne doit pas être déclenchée sans action de l’utilisateur. Cette règle est-elle respectée ?</v>
      </c>
      <c r="D99" s="9" t="s">
        <v>253</v>
      </c>
      <c r="E99" s="14" t="s">
        <v>272</v>
      </c>
      <c r="F99" s="13"/>
      <c r="G99" s="13"/>
    </row>
    <row r="100" spans="1:7" ht="33.75">
      <c r="A100" s="89"/>
      <c r="B100" s="41" t="str">
        <f>Critères!B99</f>
        <v>13.3</v>
      </c>
      <c r="C100" s="13" t="str">
        <f>Critères!C99</f>
        <v>Dans chaque page web, chaque document bureautique en téléchargement possède-t-il, si nécessaire, une version accessible (hors cas particuliers) ?</v>
      </c>
      <c r="D100" s="9" t="s">
        <v>255</v>
      </c>
      <c r="E100" s="14" t="s">
        <v>272</v>
      </c>
      <c r="F100" s="13"/>
      <c r="G100" s="13"/>
    </row>
    <row r="101" spans="1:7" ht="22.5">
      <c r="A101" s="89"/>
      <c r="B101" s="41" t="str">
        <f>Critères!B100</f>
        <v>13.4</v>
      </c>
      <c r="C101" s="13" t="str">
        <f>Critères!C100</f>
        <v>Pour chaque document bureautique ayant une version accessible, cette version offre-t-elle la même information ?</v>
      </c>
      <c r="D101" s="9" t="s">
        <v>255</v>
      </c>
      <c r="E101" s="14" t="s">
        <v>272</v>
      </c>
      <c r="F101" s="13"/>
      <c r="G101" s="13"/>
    </row>
    <row r="102" spans="1:7" ht="22.5">
      <c r="A102" s="89"/>
      <c r="B102" s="41" t="str">
        <f>Critères!B101</f>
        <v>13.5</v>
      </c>
      <c r="C102" s="13" t="str">
        <f>Critères!C101</f>
        <v>Dans chaque page web, chaque contenu cryptique (art ASCII, émoticon, syntaxe cryptique) a-t-il une alternative ?</v>
      </c>
      <c r="D102" s="9" t="s">
        <v>255</v>
      </c>
      <c r="E102" s="14" t="s">
        <v>272</v>
      </c>
      <c r="F102" s="13"/>
      <c r="G102" s="13"/>
    </row>
    <row r="103" spans="1:7" ht="33.75">
      <c r="A103" s="89"/>
      <c r="B103" s="41" t="str">
        <f>Critères!B102</f>
        <v>13.6</v>
      </c>
      <c r="C103" s="13" t="str">
        <f>Critères!C102</f>
        <v>Dans chaque page web, pour chaque contenu cryptique (art ASCII, émoticon, syntaxe cryptique) ayant une alternative, cette alternative est-elle pertinente ?</v>
      </c>
      <c r="D103" s="9" t="s">
        <v>255</v>
      </c>
      <c r="E103" s="14" t="s">
        <v>272</v>
      </c>
      <c r="F103" s="13"/>
      <c r="G103" s="13"/>
    </row>
    <row r="104" spans="1:7" ht="33.75">
      <c r="A104" s="89"/>
      <c r="B104" s="41" t="str">
        <f>Critères!B103</f>
        <v>13.7</v>
      </c>
      <c r="C104" s="13" t="str">
        <f>Critères!C103</f>
        <v>Dans chaque page web, les changements brusques de luminosité ou les effets de flash sont-ils correctement utilisés ?</v>
      </c>
      <c r="D104" s="9" t="s">
        <v>255</v>
      </c>
      <c r="E104" s="14" t="s">
        <v>272</v>
      </c>
      <c r="F104" s="13"/>
      <c r="G104" s="13"/>
    </row>
    <row r="105" spans="1:7" ht="22.5">
      <c r="A105" s="89"/>
      <c r="B105" s="41" t="str">
        <f>Critères!B104</f>
        <v>13.8</v>
      </c>
      <c r="C105" s="13" t="str">
        <f>Critères!C104</f>
        <v>Dans chaque page web, chaque contenu en mouvement ou clignotant est-il contrôlable par l’utilisateur ?</v>
      </c>
      <c r="D105" s="9" t="s">
        <v>255</v>
      </c>
      <c r="E105" s="14" t="s">
        <v>272</v>
      </c>
      <c r="F105" s="13"/>
      <c r="G105" s="13"/>
    </row>
    <row r="106" spans="1:7" ht="33.75">
      <c r="A106" s="89"/>
      <c r="B106" s="41" t="str">
        <f>Critères!B105</f>
        <v>13.9</v>
      </c>
      <c r="C106" s="13" t="str">
        <f>Critères!C105</f>
        <v>Dans chaque page web, le contenu proposé est-il consultable quelle que soit l’orientation de l’écran (portait ou paysage) (hors cas particuliers) ?</v>
      </c>
      <c r="D106" s="9" t="s">
        <v>253</v>
      </c>
      <c r="E106" s="14" t="s">
        <v>272</v>
      </c>
      <c r="F106" s="13"/>
      <c r="G106" s="13"/>
    </row>
    <row r="107" spans="1:7" ht="45">
      <c r="A107" s="89"/>
      <c r="B107" s="41" t="str">
        <f>Critères!B106</f>
        <v>13.10</v>
      </c>
      <c r="C107" s="13" t="str">
        <f>Critères!C106</f>
        <v>Dans chaque page web, les fonctionnalités utilisables ou disponibles au moyen d’un geste complexe peuvent-elles être également disponibles au moyen d’un geste simple (hors cas particuliers) ?</v>
      </c>
      <c r="D107" s="9" t="s">
        <v>255</v>
      </c>
      <c r="E107" s="14" t="s">
        <v>272</v>
      </c>
      <c r="F107" s="13"/>
      <c r="G107" s="13"/>
    </row>
    <row r="108" spans="1:7" ht="45">
      <c r="A108" s="89"/>
      <c r="B108" s="41" t="str">
        <f>Critères!B107</f>
        <v>13.11</v>
      </c>
      <c r="C108" s="13" t="str">
        <f>Critères!C107</f>
        <v>Dans chaque page web, les actions déclenchées au moyen d’un dispositif de pointage sur un point unique de l’écran peuvent-elles faire l’objet d’une annulation (hors cas particuliers) ?</v>
      </c>
      <c r="D108" s="9" t="s">
        <v>253</v>
      </c>
      <c r="E108" s="14" t="s">
        <v>272</v>
      </c>
      <c r="F108" s="13"/>
      <c r="G108" s="13"/>
    </row>
    <row r="109" spans="1:7" ht="33.75">
      <c r="A109" s="89"/>
      <c r="B109" s="41" t="str">
        <f>Critères!B108</f>
        <v>13.12</v>
      </c>
      <c r="C109" s="13" t="str">
        <f>Critères!C108</f>
        <v>Dans chaque page web, les fonctionnalités qui impliquent un mouvement de l’appareil ou vers l’appareil peuvent-elles être satisfaites de manière alternative (hors cas particuliers) ?</v>
      </c>
      <c r="D109" s="9" t="s">
        <v>255</v>
      </c>
      <c r="E109" s="14" t="s">
        <v>272</v>
      </c>
      <c r="F109" s="13"/>
      <c r="G109" s="13"/>
    </row>
  </sheetData>
  <autoFilter ref="A3:AMC109" xr:uid="{00000000-0001-0000-13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1" stopIfTrue="1" operator="equal">
      <formula>"C"</formula>
    </cfRule>
    <cfRule type="cellIs" dxfId="4" priority="2" stopIfTrue="1" operator="equal">
      <formula>"NC"</formula>
    </cfRule>
    <cfRule type="cellIs" dxfId="3" priority="3" stopIfTrue="1" operator="equal">
      <formula>"NA"</formula>
    </cfRule>
    <cfRule type="cellIs" dxfId="2" priority="4" stopIfTrue="1" operator="equal">
      <formula>"NT"</formula>
    </cfRule>
  </conditionalFormatting>
  <conditionalFormatting sqref="E4:E109">
    <cfRule type="cellIs" dxfId="1" priority="41" stopIfTrue="1" operator="equal">
      <formula>"D"</formula>
    </cfRule>
    <cfRule type="cellIs" dxfId="0" priority="42" stopIfTrue="1" operator="equal">
      <formula>"N"</formula>
    </cfRule>
  </conditionalFormatting>
  <dataValidations count="2">
    <dataValidation type="list" showErrorMessage="1" sqref="D4:D109" xr:uid="{00000000-0002-0000-1300-000000000000}">
      <formula1>"C,NC,NA,NT"</formula1>
    </dataValidation>
    <dataValidation type="list" showErrorMessage="1" sqref="E4:E109" xr:uid="{00000000-0002-0000-13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241acb-3848-4ced-ab5c-dc6650f4ddf5">
      <Terms xmlns="http://schemas.microsoft.com/office/infopath/2007/PartnerControls"/>
    </lcf76f155ced4ddcb4097134ff3c332f>
    <TaxCatchAll xmlns="43cfb08d-86df-4275-b4b9-9520f0a31e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2650F308489C4EB46DE94DC2F7AAC4" ma:contentTypeVersion="13" ma:contentTypeDescription="Crée un document." ma:contentTypeScope="" ma:versionID="bbc8d501f7f2eb2745bb1fa9931c7472">
  <xsd:schema xmlns:xsd="http://www.w3.org/2001/XMLSchema" xmlns:xs="http://www.w3.org/2001/XMLSchema" xmlns:p="http://schemas.microsoft.com/office/2006/metadata/properties" xmlns:ns2="fa241acb-3848-4ced-ab5c-dc6650f4ddf5" xmlns:ns3="43cfb08d-86df-4275-b4b9-9520f0a31ed9" targetNamespace="http://schemas.microsoft.com/office/2006/metadata/properties" ma:root="true" ma:fieldsID="b0578752e62d071fa805c716903bfb7a" ns2:_="" ns3:_="">
    <xsd:import namespace="fa241acb-3848-4ced-ab5c-dc6650f4ddf5"/>
    <xsd:import namespace="43cfb08d-86df-4275-b4b9-9520f0a31e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241acb-3848-4ced-ab5c-dc6650f4d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db167985-3631-4ec7-acf1-124f178307d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cfb08d-86df-4275-b4b9-9520f0a31e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ce9b04-3899-4dfa-b24b-59ba7e63e101}" ma:internalName="TaxCatchAll" ma:showField="CatchAllData" ma:web="43cfb08d-86df-4275-b4b9-9520f0a31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24750-93DA-47CA-8C65-9D6492138873}">
  <ds:schemaRefs>
    <ds:schemaRef ds:uri="http://purl.org/dc/terms/"/>
    <ds:schemaRef ds:uri="http://schemas.microsoft.com/office/2006/documentManagement/types"/>
    <ds:schemaRef ds:uri="http://purl.org/dc/dcmitype/"/>
    <ds:schemaRef ds:uri="http://purl.org/dc/elements/1.1/"/>
    <ds:schemaRef ds:uri="ba49ce0f-41ea-4a82-a9fb-7aa1a73a826c"/>
    <ds:schemaRef ds:uri="bb1bc1e6-d710-441a-822e-64cb3ca4c7c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ab9f5d4a-2b4c-48d6-bcf6-9f6089bbd606"/>
    <ds:schemaRef ds:uri="91a8e6b1-5938-4448-954d-87b7cb7a86a4"/>
    <ds:schemaRef ds:uri="4b3a14da-9433-4754-b874-f5ca14ebe3b6"/>
    <ds:schemaRef ds:uri="9e928e6a-73b7-4bf6-aa49-f472cf305d90"/>
  </ds:schemaRefs>
</ds:datastoreItem>
</file>

<file path=customXml/itemProps2.xml><?xml version="1.0" encoding="utf-8"?>
<ds:datastoreItem xmlns:ds="http://schemas.openxmlformats.org/officeDocument/2006/customXml" ds:itemID="{280989E9-E9DC-4673-AB21-ECC15DE84681}"/>
</file>

<file path=customXml/itemProps3.xml><?xml version="1.0" encoding="utf-8"?>
<ds:datastoreItem xmlns:ds="http://schemas.openxmlformats.org/officeDocument/2006/customXml" ds:itemID="{6649D515-0DCA-49C8-AB46-6C9BFCC3D8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1</vt:i4>
      </vt:variant>
    </vt:vector>
  </HeadingPairs>
  <TitlesOfParts>
    <vt:vector size="21"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Critères!Zone_d_impression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PESSAROSSI-LANGLOIS, Julien</cp:lastModifiedBy>
  <cp:revision>531</cp:revision>
  <dcterms:created xsi:type="dcterms:W3CDTF">2015-03-10T09:08:51Z</dcterms:created>
  <dcterms:modified xsi:type="dcterms:W3CDTF">2025-01-27T07:47:02Z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0x0101004A2650F308489C4EB46DE94DC2F7AAC4</vt:lpwstr>
  </property>
  <property fmtid="{D5CDD505-2E9C-101B-9397-08002B2CF9AE}" pid="3" name="MediaServiceImageTags">
    <vt:lpwstr/>
  </property>
</Properties>
</file>